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\управление\5 Отдел 02 Попова\аналитический отдел\Пресс релизы\размещены\2020\пресс-релиз дт_01 07 2020 (2)\"/>
    </mc:Choice>
  </mc:AlternateContent>
  <bookViews>
    <workbookView xWindow="0" yWindow="0" windowWidth="28800" windowHeight="13125" activeTab="1"/>
  </bookViews>
  <sheets>
    <sheet name="info" sheetId="11" r:id="rId1"/>
    <sheet name="ДТ" sheetId="13" r:id="rId2"/>
  </sheets>
  <definedNames>
    <definedName name="_xlnm._FilterDatabase" localSheetId="1" hidden="1">ДТ!$B$4:$I$122</definedName>
    <definedName name="_xlnm.Print_Titles" localSheetId="0">info!$3:$3</definedName>
    <definedName name="_xlnm.Print_Titles" localSheetId="1">ДТ!$4:$4</definedName>
    <definedName name="_xlnm.Print_Area" localSheetId="0">info!$A$1:$H$42</definedName>
    <definedName name="_xlnm.Print_Area" localSheetId="1">ДТ!$B$1:$I$123</definedName>
  </definedNames>
  <calcPr calcId="152511"/>
</workbook>
</file>

<file path=xl/calcChain.xml><?xml version="1.0" encoding="utf-8"?>
<calcChain xmlns="http://schemas.openxmlformats.org/spreadsheetml/2006/main">
  <c r="G119" i="13" l="1"/>
  <c r="E119" i="13"/>
  <c r="D119" i="13"/>
  <c r="H118" i="13"/>
  <c r="H119" i="13" s="1"/>
  <c r="F118" i="13"/>
  <c r="F119" i="13" s="1"/>
  <c r="E117" i="13"/>
  <c r="F115" i="13" s="1"/>
  <c r="H115" i="13" s="1"/>
  <c r="D117" i="13"/>
  <c r="F116" i="13"/>
  <c r="H116" i="13" s="1"/>
  <c r="F114" i="13"/>
  <c r="H114" i="13" s="1"/>
  <c r="F113" i="13"/>
  <c r="H113" i="13" s="1"/>
  <c r="F112" i="13"/>
  <c r="E111" i="13"/>
  <c r="D111" i="13"/>
  <c r="F110" i="13"/>
  <c r="E109" i="13"/>
  <c r="D109" i="13"/>
  <c r="F104" i="13"/>
  <c r="E104" i="13"/>
  <c r="D104" i="13"/>
  <c r="F103" i="13"/>
  <c r="E102" i="13"/>
  <c r="D102" i="13"/>
  <c r="F99" i="13"/>
  <c r="E99" i="13"/>
  <c r="D99" i="13"/>
  <c r="F98" i="13"/>
  <c r="F97" i="13"/>
  <c r="H97" i="13" s="1"/>
  <c r="G96" i="13"/>
  <c r="E96" i="13"/>
  <c r="D96" i="13"/>
  <c r="H95" i="13"/>
  <c r="F95" i="13"/>
  <c r="F94" i="13"/>
  <c r="F96" i="13" s="1"/>
  <c r="E93" i="13"/>
  <c r="F92" i="13" s="1"/>
  <c r="D93" i="13"/>
  <c r="G91" i="13"/>
  <c r="E91" i="13"/>
  <c r="D91" i="13"/>
  <c r="H90" i="13"/>
  <c r="H91" i="13" s="1"/>
  <c r="F90" i="13"/>
  <c r="F91" i="13" s="1"/>
  <c r="E89" i="13"/>
  <c r="D89" i="13"/>
  <c r="F88" i="13"/>
  <c r="F87" i="13"/>
  <c r="H87" i="13" s="1"/>
  <c r="F86" i="13"/>
  <c r="H86" i="13" s="1"/>
  <c r="E85" i="13"/>
  <c r="D85" i="13"/>
  <c r="G82" i="13"/>
  <c r="E82" i="13"/>
  <c r="D82" i="13"/>
  <c r="H81" i="13"/>
  <c r="F81" i="13"/>
  <c r="F80" i="13"/>
  <c r="H80" i="13" s="1"/>
  <c r="H79" i="13"/>
  <c r="F79" i="13"/>
  <c r="F78" i="13"/>
  <c r="H78" i="13" s="1"/>
  <c r="H77" i="13"/>
  <c r="H82" i="13" s="1"/>
  <c r="F77" i="13"/>
  <c r="F82" i="13" s="1"/>
  <c r="F76" i="13"/>
  <c r="E76" i="13"/>
  <c r="D76" i="13"/>
  <c r="F75" i="13"/>
  <c r="F74" i="13"/>
  <c r="H74" i="13" s="1"/>
  <c r="G73" i="13"/>
  <c r="E73" i="13"/>
  <c r="D73" i="13"/>
  <c r="H72" i="13"/>
  <c r="F72" i="13"/>
  <c r="F71" i="13"/>
  <c r="F73" i="13" s="1"/>
  <c r="E70" i="13"/>
  <c r="F69" i="13" s="1"/>
  <c r="D70" i="13"/>
  <c r="G68" i="13"/>
  <c r="E68" i="13"/>
  <c r="D68" i="13"/>
  <c r="H67" i="13"/>
  <c r="F67" i="13"/>
  <c r="F66" i="13"/>
  <c r="F68" i="13" s="1"/>
  <c r="E65" i="13"/>
  <c r="F64" i="13" s="1"/>
  <c r="H64" i="13" s="1"/>
  <c r="D65" i="13"/>
  <c r="F63" i="13"/>
  <c r="E62" i="13"/>
  <c r="D62" i="13"/>
  <c r="E59" i="13"/>
  <c r="D59" i="13"/>
  <c r="F58" i="13"/>
  <c r="E57" i="13"/>
  <c r="D57" i="13"/>
  <c r="F54" i="13"/>
  <c r="E54" i="13"/>
  <c r="D54" i="13"/>
  <c r="F53" i="13"/>
  <c r="H53" i="13" s="1"/>
  <c r="F52" i="13"/>
  <c r="H52" i="13" s="1"/>
  <c r="F51" i="13"/>
  <c r="H51" i="13" s="1"/>
  <c r="F50" i="13"/>
  <c r="H50" i="13" s="1"/>
  <c r="F49" i="13"/>
  <c r="F48" i="13"/>
  <c r="H48" i="13" s="1"/>
  <c r="E47" i="13"/>
  <c r="F46" i="13" s="1"/>
  <c r="D47" i="13"/>
  <c r="H46" i="13"/>
  <c r="F45" i="13"/>
  <c r="H45" i="13" s="1"/>
  <c r="G43" i="13"/>
  <c r="F43" i="13"/>
  <c r="E43" i="13"/>
  <c r="D43" i="13"/>
  <c r="F42" i="13"/>
  <c r="H42" i="13" s="1"/>
  <c r="F41" i="13"/>
  <c r="H41" i="13" s="1"/>
  <c r="H43" i="13" s="1"/>
  <c r="E40" i="13"/>
  <c r="F39" i="13" s="1"/>
  <c r="F40" i="13" s="1"/>
  <c r="D40" i="13"/>
  <c r="H39" i="13"/>
  <c r="H40" i="13" s="1"/>
  <c r="E38" i="13"/>
  <c r="D38" i="13"/>
  <c r="F37" i="13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E30" i="13"/>
  <c r="D30" i="13"/>
  <c r="F27" i="13"/>
  <c r="E27" i="13"/>
  <c r="F26" i="13"/>
  <c r="H26" i="13" s="1"/>
  <c r="H27" i="13" s="1"/>
  <c r="E25" i="13"/>
  <c r="F24" i="13" s="1"/>
  <c r="D25" i="13"/>
  <c r="G23" i="13"/>
  <c r="E23" i="13"/>
  <c r="F22" i="13" s="1"/>
  <c r="F23" i="13" s="1"/>
  <c r="D23" i="13"/>
  <c r="H22" i="13"/>
  <c r="H23" i="13" s="1"/>
  <c r="F21" i="13"/>
  <c r="E21" i="13"/>
  <c r="D21" i="13"/>
  <c r="F20" i="13"/>
  <c r="F19" i="13"/>
  <c r="E19" i="13"/>
  <c r="D19" i="13"/>
  <c r="F18" i="13"/>
  <c r="E17" i="13"/>
  <c r="D17" i="13"/>
  <c r="F14" i="13"/>
  <c r="H14" i="13" s="1"/>
  <c r="F11" i="13"/>
  <c r="F9" i="13"/>
  <c r="H9" i="13" s="1"/>
  <c r="F7" i="13"/>
  <c r="H7" i="13" s="1"/>
  <c r="F5" i="13"/>
  <c r="H37" i="11"/>
  <c r="G37" i="11"/>
  <c r="F37" i="11"/>
  <c r="G59" i="13" l="1"/>
  <c r="H58" i="13"/>
  <c r="H59" i="13" s="1"/>
  <c r="F83" i="13"/>
  <c r="F84" i="13"/>
  <c r="H84" i="13" s="1"/>
  <c r="F100" i="13"/>
  <c r="F101" i="13"/>
  <c r="F107" i="13"/>
  <c r="H107" i="13" s="1"/>
  <c r="F105" i="13"/>
  <c r="F108" i="13"/>
  <c r="H108" i="13" s="1"/>
  <c r="F106" i="13"/>
  <c r="H106" i="13" s="1"/>
  <c r="G117" i="13"/>
  <c r="H112" i="13"/>
  <c r="H117" i="13" s="1"/>
  <c r="H5" i="13"/>
  <c r="G19" i="13"/>
  <c r="H18" i="13"/>
  <c r="H19" i="13" s="1"/>
  <c r="G21" i="13"/>
  <c r="H20" i="13"/>
  <c r="H21" i="13" s="1"/>
  <c r="F28" i="13"/>
  <c r="F29" i="13"/>
  <c r="H29" i="13" s="1"/>
  <c r="G54" i="13"/>
  <c r="H49" i="13"/>
  <c r="H54" i="13" s="1"/>
  <c r="G93" i="13"/>
  <c r="H92" i="13"/>
  <c r="H93" i="13" s="1"/>
  <c r="F93" i="13"/>
  <c r="G104" i="13"/>
  <c r="H103" i="13"/>
  <c r="H104" i="13" s="1"/>
  <c r="F111" i="13"/>
  <c r="H110" i="13"/>
  <c r="H111" i="13" s="1"/>
  <c r="G110" i="13"/>
  <c r="G111" i="13" s="1"/>
  <c r="D120" i="13"/>
  <c r="G25" i="13"/>
  <c r="H24" i="13"/>
  <c r="H25" i="13" s="1"/>
  <c r="F25" i="13"/>
  <c r="G38" i="13"/>
  <c r="H31" i="13"/>
  <c r="F60" i="13"/>
  <c r="F61" i="13"/>
  <c r="H61" i="13" s="1"/>
  <c r="G70" i="13"/>
  <c r="H69" i="13"/>
  <c r="H70" i="13" s="1"/>
  <c r="F70" i="13"/>
  <c r="F89" i="13"/>
  <c r="G99" i="13"/>
  <c r="H98" i="13"/>
  <c r="H99" i="13" s="1"/>
  <c r="F117" i="13"/>
  <c r="E120" i="13"/>
  <c r="F16" i="13"/>
  <c r="F13" i="13"/>
  <c r="F10" i="13"/>
  <c r="H10" i="13" s="1"/>
  <c r="F8" i="13"/>
  <c r="H8" i="13" s="1"/>
  <c r="F6" i="13"/>
  <c r="H6" i="13" s="1"/>
  <c r="F15" i="13"/>
  <c r="F12" i="13"/>
  <c r="F38" i="13"/>
  <c r="G40" i="13"/>
  <c r="F55" i="13"/>
  <c r="F56" i="13"/>
  <c r="H56" i="13" s="1"/>
  <c r="F59" i="13"/>
  <c r="G65" i="13"/>
  <c r="H63" i="13"/>
  <c r="H65" i="13" s="1"/>
  <c r="F65" i="13"/>
  <c r="G76" i="13"/>
  <c r="H75" i="13"/>
  <c r="H76" i="13" s="1"/>
  <c r="H88" i="13"/>
  <c r="H89" i="13" s="1"/>
  <c r="G89" i="13"/>
  <c r="G27" i="13"/>
  <c r="H66" i="13"/>
  <c r="H68" i="13" s="1"/>
  <c r="H71" i="13"/>
  <c r="H73" i="13" s="1"/>
  <c r="H94" i="13"/>
  <c r="H96" i="13" s="1"/>
  <c r="F44" i="13"/>
  <c r="H37" i="13" l="1"/>
  <c r="H38" i="13" s="1"/>
  <c r="F17" i="13"/>
  <c r="G83" i="13"/>
  <c r="G85" i="13" s="1"/>
  <c r="F85" i="13"/>
  <c r="H83" i="13"/>
  <c r="H85" i="13" s="1"/>
  <c r="F47" i="13"/>
  <c r="G47" i="13"/>
  <c r="H44" i="13"/>
  <c r="H47" i="13" s="1"/>
  <c r="H17" i="13"/>
  <c r="G102" i="13"/>
  <c r="H101" i="13"/>
  <c r="G17" i="13"/>
  <c r="F102" i="13"/>
  <c r="H100" i="13"/>
  <c r="F57" i="13"/>
  <c r="G57" i="13"/>
  <c r="H55" i="13"/>
  <c r="H57" i="13" s="1"/>
  <c r="G62" i="13"/>
  <c r="F62" i="13"/>
  <c r="H60" i="13"/>
  <c r="H62" i="13" s="1"/>
  <c r="G30" i="13"/>
  <c r="F30" i="13"/>
  <c r="H28" i="13"/>
  <c r="H30" i="13" s="1"/>
  <c r="F109" i="13"/>
  <c r="G109" i="13"/>
  <c r="H105" i="13"/>
  <c r="H109" i="13" s="1"/>
  <c r="H102" i="13" l="1"/>
</calcChain>
</file>

<file path=xl/sharedStrings.xml><?xml version="1.0" encoding="utf-8"?>
<sst xmlns="http://schemas.openxmlformats.org/spreadsheetml/2006/main" count="222" uniqueCount="136">
  <si>
    <t>Наименование</t>
  </si>
  <si>
    <t>Протяженность
(км)</t>
  </si>
  <si>
    <t>Общая  площадь земель муниципального образования **
га</t>
  </si>
  <si>
    <t>г. Омск</t>
  </si>
  <si>
    <t>Азовский немецкий национальный район
(самый маленький район области)</t>
  </si>
  <si>
    <t>Большереченский район</t>
  </si>
  <si>
    <t>Большеуковский район</t>
  </si>
  <si>
    <t>Горьковский район</t>
  </si>
  <si>
    <t>Знаменский район</t>
  </si>
  <si>
    <t>Исилькульский район</t>
  </si>
  <si>
    <t>Калачинский район</t>
  </si>
  <si>
    <t>Колосовский район</t>
  </si>
  <si>
    <t>Кормиловский район</t>
  </si>
  <si>
    <t>Крутинский район</t>
  </si>
  <si>
    <t>Любинский район</t>
  </si>
  <si>
    <t>Марьяновский район</t>
  </si>
  <si>
    <t>Москаленский район</t>
  </si>
  <si>
    <t>Муромцевский район</t>
  </si>
  <si>
    <t>Называевский район</t>
  </si>
  <si>
    <t>Нижнеомский район</t>
  </si>
  <si>
    <t>Нововоршавский район</t>
  </si>
  <si>
    <t>Одесский район</t>
  </si>
  <si>
    <t>Оконешниковский район</t>
  </si>
  <si>
    <t>Омский район</t>
  </si>
  <si>
    <t>Павлоградский район</t>
  </si>
  <si>
    <t>Полтавский район</t>
  </si>
  <si>
    <t>Русско-Полянский район</t>
  </si>
  <si>
    <t>Саргатский район</t>
  </si>
  <si>
    <t>Седельниковский район</t>
  </si>
  <si>
    <t>Таврический район</t>
  </si>
  <si>
    <t>Тарский район</t>
  </si>
  <si>
    <t>Тевризский район</t>
  </si>
  <si>
    <t>Тюкалинский район</t>
  </si>
  <si>
    <t>Усть-Ишимский район</t>
  </si>
  <si>
    <t>Черлакский район</t>
  </si>
  <si>
    <t>Шербакульский район</t>
  </si>
  <si>
    <t>* по данным сайта http://infotransport.ru/page.php?id=157 (Транспортный логистический портал).
Расстояние от города Омска до районов (центров районов) Омской области берется от центра города, нулевого километра, который находится в районе остановки общественного транспорта «Главпочтамт» по улице Интернациональная.</t>
  </si>
  <si>
    <t>ООО "Управление АЗС"</t>
  </si>
  <si>
    <t>ООО "Юнигаз"</t>
  </si>
  <si>
    <t>ООО "Инвестхимпром "</t>
  </si>
  <si>
    <t>ООО "АЗС-22"</t>
  </si>
  <si>
    <t>ООО "Омич"</t>
  </si>
  <si>
    <t>ИП Петросян Юрик Рубенович</t>
  </si>
  <si>
    <t>ИП Вождаева Марина Валерьевна</t>
  </si>
  <si>
    <t>ООО "Активные системы"</t>
  </si>
  <si>
    <t xml:space="preserve">ИП Лепший Сергей Николаевич </t>
  </si>
  <si>
    <t>ООО "ЛИС-ГАЗ"</t>
  </si>
  <si>
    <t>ОАО "ОМУС-1"</t>
  </si>
  <si>
    <t>ООО "Фаворит - Сервис"</t>
  </si>
  <si>
    <t>ИП Ворстер Александр Александрович</t>
  </si>
  <si>
    <t>ООО "Компания Трансгаз-нефть"</t>
  </si>
  <si>
    <t>ООО "Усть-Ишимская нефтебаза"</t>
  </si>
  <si>
    <t>ООО "Синтез-ойл"</t>
  </si>
  <si>
    <t>ООО "Производственно-коммерческая фирма "Сибгазнефтепродукт"</t>
  </si>
  <si>
    <t>ИП Гердт Владимир Павлович</t>
  </si>
  <si>
    <t>Географические границы</t>
  </si>
  <si>
    <t>Наименование хозяйствующего субъекта</t>
  </si>
  <si>
    <t>Доля
(%)</t>
  </si>
  <si>
    <t>основания*</t>
  </si>
  <si>
    <t>Итого:</t>
  </si>
  <si>
    <t>Кол-во АЗС</t>
  </si>
  <si>
    <t>2.2.</t>
  </si>
  <si>
    <t>2.1.</t>
  </si>
  <si>
    <t>Информация по муниципальным районам Омской области</t>
  </si>
  <si>
    <t>Количество зарегистрированных транспортных средств по состоянию на 31.12.2017****</t>
  </si>
  <si>
    <t>**** по данным УГИБДД УМВД России по Омской области</t>
  </si>
  <si>
    <t>Азовский немецкий национальный МР</t>
  </si>
  <si>
    <t>Большереченский МР</t>
  </si>
  <si>
    <t>Большеуковский МР</t>
  </si>
  <si>
    <t>Горьковский МР</t>
  </si>
  <si>
    <t>Знаменский МР</t>
  </si>
  <si>
    <t>Исилькульский МР</t>
  </si>
  <si>
    <t>Калачинский МР</t>
  </si>
  <si>
    <t>Колосовский МР</t>
  </si>
  <si>
    <t>Кормиловский МР</t>
  </si>
  <si>
    <t>Крутинский МР</t>
  </si>
  <si>
    <t>Любинский МР</t>
  </si>
  <si>
    <t>Марьяновский МР</t>
  </si>
  <si>
    <t>Москаленский МР</t>
  </si>
  <si>
    <t>Муромцевский МР</t>
  </si>
  <si>
    <t>Называевский МР</t>
  </si>
  <si>
    <t>Нижнеомский МР</t>
  </si>
  <si>
    <t>Нововаршавский МР</t>
  </si>
  <si>
    <t>Одесский МР</t>
  </si>
  <si>
    <t>Оконешниковский МР</t>
  </si>
  <si>
    <t>Омский МР</t>
  </si>
  <si>
    <t>ООО "Гермес"</t>
  </si>
  <si>
    <t>Павлоградский МР</t>
  </si>
  <si>
    <t>Полтавский МР</t>
  </si>
  <si>
    <t>Русско-Полянский МР</t>
  </si>
  <si>
    <t>Саргатский МР</t>
  </si>
  <si>
    <t>Седельниковский МР</t>
  </si>
  <si>
    <t>Таврический МР</t>
  </si>
  <si>
    <t>Тарский МР</t>
  </si>
  <si>
    <t>Тевризский МР</t>
  </si>
  <si>
    <t>Тюкалинский МР</t>
  </si>
  <si>
    <t>ООО "Триал плюс"</t>
  </si>
  <si>
    <t>Усть-Ишимский МР</t>
  </si>
  <si>
    <t>Черлакский МР</t>
  </si>
  <si>
    <t>Шербакульский МР</t>
  </si>
  <si>
    <t>Всего по Омской области (справочно):</t>
  </si>
  <si>
    <t>**</t>
  </si>
  <si>
    <t>ООО "ТК "ВИКОЙЛ"</t>
  </si>
  <si>
    <t>Расстояние до г. Омска*
(км)</t>
  </si>
  <si>
    <t xml:space="preserve">Численность населения на 01.01.2019***
(тыс. чел) </t>
  </si>
  <si>
    <t>** по данным Росстата на официальном сайте (http://omsk.gks.ru/wps/wcm/connect/rosstat_ts/omsk/ru/municipal_statistics/main_indicators/) на 2015 год</t>
  </si>
  <si>
    <t>*** по данным Росстата на официальном сайте: База данных показателей муниципальных образований
 (http://www.gks.ru/dbscripts/munst/)</t>
  </si>
  <si>
    <t>ООО "СГ"</t>
  </si>
  <si>
    <t>ООО "СибОйл"</t>
  </si>
  <si>
    <t>ИП Барвинко Ольга Витальевна</t>
  </si>
  <si>
    <t>ИП Лапин Валерий Михайлович</t>
  </si>
  <si>
    <t>ИП Михайлов Виктор Иванович</t>
  </si>
  <si>
    <t>группа лиц в составе:
ООО "Газпромнефть-Центр" и ООО "Газпромнефть-Корпоративные продажи"</t>
  </si>
  <si>
    <t>Приложение 1</t>
  </si>
  <si>
    <t>Количество АЗС
(дизельное топливо в 2019 году)</t>
  </si>
  <si>
    <t>Информация на 31.12.2019 в целом по Омской области:</t>
  </si>
  <si>
    <t>ООО "НОЙ"</t>
  </si>
  <si>
    <t>ООО "КОРА"</t>
  </si>
  <si>
    <t>ООО "АЗС"</t>
  </si>
  <si>
    <t xml:space="preserve">Группа лиц в состав:
ООО "Энергоойл"  и 
ООО "Энергоресурс" </t>
  </si>
  <si>
    <t xml:space="preserve">группа лиц в составе:
ООО "Торгмил" и
ООО "Содружество" 
</t>
  </si>
  <si>
    <t>ООО "КАЙЗЕР"</t>
  </si>
  <si>
    <t>Приложение 4</t>
  </si>
  <si>
    <t xml:space="preserve">Информация об участниках рынков, объемах реализации, размерах долей, коэффициентах рыночной концентрации </t>
  </si>
  <si>
    <t>дизельного топлива за 2019 год</t>
  </si>
  <si>
    <t>Объем реализации
(литр)</t>
  </si>
  <si>
    <r>
      <t xml:space="preserve">CR </t>
    </r>
    <r>
      <rPr>
        <b/>
        <vertAlign val="subscript"/>
        <sz val="12"/>
        <rFont val="Times New Roman"/>
        <family val="1"/>
        <charset val="204"/>
      </rPr>
      <t>1-3</t>
    </r>
  </si>
  <si>
    <t>HHI</t>
  </si>
  <si>
    <t>группа лиц в составе:
ООО "Газпромнефть-Центр"  и ООО "Газпромнефть-Корпоративные продажи"</t>
  </si>
  <si>
    <t xml:space="preserve">группа лиц в составе:
ООО "Газпромнефть-Центр" и ООО "Газпромнефть-Корпоративные продажи" </t>
  </si>
  <si>
    <t xml:space="preserve">группа лиц в составе:
ООО "Торгмил" и
ООО "Содружество" </t>
  </si>
  <si>
    <t xml:space="preserve">группа лиц в составе:
ООО "Газпромнефть-Центр"  и ООО "Газпромнефть-Корпоративные продажи" </t>
  </si>
  <si>
    <t xml:space="preserve">группа лиц в составе:
ООО "Торгмил" и
ООО "Содружество"
</t>
  </si>
  <si>
    <t>ВСЕГО реализовано по Омской области (на 33 рынках)</t>
  </si>
  <si>
    <t>* указано основание для признания положения хозяйствующего субъекта (группы лиц) доминирующим (части 1 или 3 статьи 5 Закона о защите конкуренции), либо основания, в силу которых положение хозяйствующего субъекта не может быть признано доминирующим (части 2.1. и 2.2 статьи 5 Закона о защите конкуренции)</t>
  </si>
  <si>
    <t>** - АЗС используется несколькими участниками, в связи с чем для исключения повторного учета, АЗС у других участников не учитывались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</si>
</sst>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BABAB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3" fontId="9" fillId="0" borderId="10" xfId="0" applyNumberFormat="1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3" fontId="9" fillId="0" borderId="3" xfId="0" applyNumberFormat="1" applyFont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3" fontId="9" fillId="0" borderId="24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6" fillId="0" borderId="10" xfId="0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3" fontId="6" fillId="0" borderId="1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3" fontId="7" fillId="0" borderId="5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/>
    </xf>
    <xf numFmtId="164" fontId="2" fillId="0" borderId="21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5" fillId="0" borderId="2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7" fillId="0" borderId="12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/>
    </xf>
    <xf numFmtId="0" fontId="8" fillId="0" borderId="18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6" fillId="0" borderId="0" xfId="0" applyFont="1" applyFill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3" fontId="6" fillId="0" borderId="13" xfId="0" applyNumberFormat="1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1" fillId="0" borderId="5" xfId="0" applyFont="1" applyBorder="1" applyAlignment="1">
      <alignment wrapText="1"/>
    </xf>
    <xf numFmtId="3" fontId="7" fillId="0" borderId="5" xfId="0" applyNumberFormat="1" applyFont="1" applyBorder="1" applyAlignment="1">
      <alignment vertical="top" wrapText="1"/>
    </xf>
    <xf numFmtId="164" fontId="2" fillId="0" borderId="13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164" fontId="2" fillId="0" borderId="29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164" fontId="2" fillId="0" borderId="2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0" fontId="1" fillId="0" borderId="30" xfId="0" applyFont="1" applyBorder="1" applyAlignment="1">
      <alignment wrapText="1"/>
    </xf>
    <xf numFmtId="3" fontId="7" fillId="0" borderId="10" xfId="0" applyNumberFormat="1" applyFont="1" applyBorder="1" applyAlignment="1">
      <alignment vertical="top" wrapText="1"/>
    </xf>
    <xf numFmtId="0" fontId="9" fillId="0" borderId="11" xfId="0" applyFont="1" applyFill="1" applyBorder="1" applyAlignment="1">
      <alignment horizontal="center" vertical="top" wrapText="1"/>
    </xf>
    <xf numFmtId="3" fontId="2" fillId="0" borderId="21" xfId="0" applyNumberFormat="1" applyFont="1" applyBorder="1" applyAlignment="1">
      <alignment horizontal="right" vertical="top" wrapText="1"/>
    </xf>
    <xf numFmtId="3" fontId="2" fillId="0" borderId="21" xfId="0" applyNumberFormat="1" applyFont="1" applyBorder="1" applyAlignment="1">
      <alignment horizontal="center" vertical="top"/>
    </xf>
    <xf numFmtId="3" fontId="9" fillId="0" borderId="10" xfId="0" applyNumberFormat="1" applyFont="1" applyBorder="1" applyAlignment="1">
      <alignment horizontal="right" vertical="top" wrapText="1"/>
    </xf>
    <xf numFmtId="3" fontId="7" fillId="0" borderId="0" xfId="0" applyNumberFormat="1" applyFont="1" applyAlignment="1">
      <alignment vertical="top"/>
    </xf>
    <xf numFmtId="3" fontId="2" fillId="0" borderId="1" xfId="0" applyNumberFormat="1" applyFont="1" applyBorder="1" applyAlignment="1">
      <alignment vertical="top" wrapText="1"/>
    </xf>
    <xf numFmtId="3" fontId="2" fillId="0" borderId="5" xfId="0" applyNumberFormat="1" applyFont="1" applyBorder="1" applyAlignment="1">
      <alignment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5" xfId="0" applyFont="1" applyBorder="1" applyAlignment="1">
      <alignment wrapText="1"/>
    </xf>
    <xf numFmtId="3" fontId="7" fillId="0" borderId="5" xfId="0" applyNumberFormat="1" applyFont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/>
    </xf>
    <xf numFmtId="0" fontId="7" fillId="0" borderId="21" xfId="0" applyFont="1" applyBorder="1" applyAlignment="1">
      <alignment wrapText="1"/>
    </xf>
    <xf numFmtId="0" fontId="7" fillId="0" borderId="21" xfId="0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2" fillId="0" borderId="21" xfId="0" applyFont="1" applyBorder="1" applyAlignment="1">
      <alignment horizontal="center" vertical="top" wrapText="1"/>
    </xf>
    <xf numFmtId="3" fontId="9" fillId="0" borderId="32" xfId="0" applyNumberFormat="1" applyFont="1" applyBorder="1" applyAlignment="1">
      <alignment horizontal="center" vertical="top" wrapText="1"/>
    </xf>
    <xf numFmtId="0" fontId="7" fillId="0" borderId="33" xfId="0" applyFont="1" applyBorder="1" applyAlignment="1">
      <alignment vertical="top"/>
    </xf>
    <xf numFmtId="164" fontId="2" fillId="0" borderId="10" xfId="0" applyNumberFormat="1" applyFont="1" applyBorder="1" applyAlignment="1">
      <alignment horizontal="center" vertical="top" wrapText="1"/>
    </xf>
    <xf numFmtId="0" fontId="7" fillId="0" borderId="21" xfId="0" applyFont="1" applyFill="1" applyBorder="1" applyAlignment="1">
      <alignment vertical="top" wrapText="1"/>
    </xf>
    <xf numFmtId="3" fontId="2" fillId="0" borderId="21" xfId="0" applyNumberFormat="1" applyFont="1" applyBorder="1" applyAlignment="1">
      <alignment vertical="top" wrapText="1"/>
    </xf>
    <xf numFmtId="0" fontId="2" fillId="0" borderId="3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0" xfId="0" applyFont="1" applyBorder="1" applyAlignment="1">
      <alignment wrapText="1"/>
    </xf>
    <xf numFmtId="3" fontId="6" fillId="0" borderId="10" xfId="0" applyNumberFormat="1" applyFont="1" applyBorder="1" applyAlignment="1">
      <alignment horizontal="center" vertical="top" wrapText="1"/>
    </xf>
    <xf numFmtId="3" fontId="2" fillId="0" borderId="35" xfId="0" applyNumberFormat="1" applyFont="1" applyBorder="1" applyAlignment="1">
      <alignment horizontal="right" vertical="center"/>
    </xf>
    <xf numFmtId="3" fontId="2" fillId="0" borderId="36" xfId="0" applyNumberFormat="1" applyFont="1" applyBorder="1" applyAlignment="1">
      <alignment horizontal="center" vertical="top"/>
    </xf>
    <xf numFmtId="3" fontId="2" fillId="0" borderId="26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center" vertical="top"/>
    </xf>
    <xf numFmtId="3" fontId="9" fillId="0" borderId="37" xfId="0" applyNumberFormat="1" applyFont="1" applyBorder="1" applyAlignment="1">
      <alignment horizontal="center" vertical="top" wrapText="1"/>
    </xf>
    <xf numFmtId="16" fontId="2" fillId="0" borderId="8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center" vertical="top" wrapText="1"/>
    </xf>
    <xf numFmtId="3" fontId="2" fillId="0" borderId="21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164" fontId="9" fillId="0" borderId="10" xfId="0" applyNumberFormat="1" applyFont="1" applyBorder="1" applyAlignment="1">
      <alignment horizontal="center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center" vertical="top" wrapText="1"/>
    </xf>
    <xf numFmtId="3" fontId="9" fillId="0" borderId="17" xfId="0" applyNumberFormat="1" applyFont="1" applyBorder="1" applyAlignment="1">
      <alignment horizontal="center" vertical="top" wrapText="1"/>
    </xf>
    <xf numFmtId="3" fontId="9" fillId="0" borderId="16" xfId="0" applyNumberFormat="1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view="pageBreakPreview" zoomScale="90" zoomScaleSheetLayoutView="90" workbookViewId="0">
      <selection activeCell="A25" sqref="A25"/>
    </sheetView>
  </sheetViews>
  <sheetFormatPr defaultColWidth="9.140625" defaultRowHeight="15.75" outlineLevelCol="1" x14ac:dyDescent="0.25"/>
  <cols>
    <col min="1" max="1" width="39.140625" style="2" customWidth="1"/>
    <col min="2" max="2" width="12.140625" style="3" customWidth="1"/>
    <col min="3" max="3" width="10.42578125" style="3" hidden="1" customWidth="1" outlineLevel="1"/>
    <col min="4" max="4" width="12.140625" style="3" hidden="1" customWidth="1" outlineLevel="1"/>
    <col min="5" max="5" width="20.28515625" style="4" customWidth="1" collapsed="1"/>
    <col min="6" max="6" width="20" style="3" customWidth="1"/>
    <col min="7" max="7" width="22.140625" style="3" customWidth="1"/>
    <col min="8" max="8" width="16.5703125" style="2" customWidth="1"/>
    <col min="9" max="16384" width="9.140625" style="1"/>
  </cols>
  <sheetData>
    <row r="1" spans="1:8" ht="16.5" x14ac:dyDescent="0.25">
      <c r="A1" s="63" t="s">
        <v>113</v>
      </c>
      <c r="B1" s="63"/>
      <c r="C1" s="63"/>
      <c r="D1" s="63"/>
      <c r="E1" s="63"/>
      <c r="F1" s="63"/>
      <c r="G1" s="63"/>
      <c r="H1" s="63"/>
    </row>
    <row r="2" spans="1:8" ht="16.5" x14ac:dyDescent="0.25">
      <c r="A2" s="52" t="s">
        <v>63</v>
      </c>
      <c r="B2" s="52"/>
      <c r="C2" s="52"/>
      <c r="D2" s="52"/>
      <c r="E2" s="52"/>
      <c r="F2" s="52"/>
      <c r="G2" s="52"/>
      <c r="H2" s="52"/>
    </row>
    <row r="3" spans="1:8" ht="99" customHeight="1" x14ac:dyDescent="0.25">
      <c r="A3" s="6" t="s">
        <v>0</v>
      </c>
      <c r="B3" s="50" t="s">
        <v>103</v>
      </c>
      <c r="C3" s="53" t="s">
        <v>1</v>
      </c>
      <c r="D3" s="54"/>
      <c r="E3" s="9" t="s">
        <v>2</v>
      </c>
      <c r="F3" s="50" t="s">
        <v>104</v>
      </c>
      <c r="G3" s="6" t="s">
        <v>64</v>
      </c>
      <c r="H3" s="45" t="s">
        <v>114</v>
      </c>
    </row>
    <row r="4" spans="1:8" x14ac:dyDescent="0.25">
      <c r="A4" s="7" t="s">
        <v>3</v>
      </c>
      <c r="B4" s="10">
        <v>0</v>
      </c>
      <c r="C4" s="10"/>
      <c r="D4" s="10"/>
      <c r="E4" s="11">
        <v>56686</v>
      </c>
      <c r="F4" s="46">
        <v>1164.8150000000001</v>
      </c>
      <c r="G4" s="38">
        <v>418135</v>
      </c>
      <c r="H4" s="44">
        <v>96</v>
      </c>
    </row>
    <row r="5" spans="1:8" ht="33" customHeight="1" x14ac:dyDescent="0.25">
      <c r="A5" s="8" t="s">
        <v>4</v>
      </c>
      <c r="B5" s="10">
        <v>52</v>
      </c>
      <c r="C5" s="10">
        <v>68</v>
      </c>
      <c r="D5" s="10">
        <v>52</v>
      </c>
      <c r="E5" s="11">
        <v>139979</v>
      </c>
      <c r="F5" s="46">
        <v>25.439</v>
      </c>
      <c r="G5" s="38">
        <v>9992</v>
      </c>
      <c r="H5" s="44">
        <v>1</v>
      </c>
    </row>
    <row r="6" spans="1:8" ht="21.75" customHeight="1" x14ac:dyDescent="0.25">
      <c r="A6" s="8" t="s">
        <v>5</v>
      </c>
      <c r="B6" s="12">
        <v>203</v>
      </c>
      <c r="C6" s="10"/>
      <c r="D6" s="10"/>
      <c r="E6" s="11">
        <v>433195</v>
      </c>
      <c r="F6" s="46">
        <v>25.286999999999999</v>
      </c>
      <c r="G6" s="38">
        <v>10382</v>
      </c>
      <c r="H6" s="44">
        <v>1</v>
      </c>
    </row>
    <row r="7" spans="1:8" ht="21.75" customHeight="1" x14ac:dyDescent="0.25">
      <c r="A7" s="8" t="s">
        <v>6</v>
      </c>
      <c r="B7" s="12">
        <v>294</v>
      </c>
      <c r="C7" s="10"/>
      <c r="D7" s="10"/>
      <c r="E7" s="11">
        <v>950007</v>
      </c>
      <c r="F7" s="46">
        <v>7.149</v>
      </c>
      <c r="G7" s="38">
        <v>2946</v>
      </c>
      <c r="H7" s="44">
        <v>1</v>
      </c>
    </row>
    <row r="8" spans="1:8" ht="21.75" customHeight="1" x14ac:dyDescent="0.25">
      <c r="A8" s="8" t="s">
        <v>7</v>
      </c>
      <c r="B8" s="12">
        <v>93</v>
      </c>
      <c r="C8" s="10"/>
      <c r="D8" s="10"/>
      <c r="E8" s="11">
        <v>299041.99</v>
      </c>
      <c r="F8" s="46">
        <v>19.821999999999999</v>
      </c>
      <c r="G8" s="38">
        <v>3706</v>
      </c>
      <c r="H8" s="44">
        <v>2</v>
      </c>
    </row>
    <row r="9" spans="1:8" ht="21.75" customHeight="1" x14ac:dyDescent="0.25">
      <c r="A9" s="8" t="s">
        <v>8</v>
      </c>
      <c r="B9" s="12">
        <v>367</v>
      </c>
      <c r="C9" s="10"/>
      <c r="D9" s="10"/>
      <c r="E9" s="11">
        <v>365060</v>
      </c>
      <c r="F9" s="46">
        <v>11.236000000000001</v>
      </c>
      <c r="G9" s="38">
        <v>4230</v>
      </c>
      <c r="H9" s="44">
        <v>1</v>
      </c>
    </row>
    <row r="10" spans="1:8" ht="21.75" customHeight="1" x14ac:dyDescent="0.25">
      <c r="A10" s="8" t="s">
        <v>9</v>
      </c>
      <c r="B10" s="12">
        <v>153</v>
      </c>
      <c r="C10" s="10"/>
      <c r="D10" s="10"/>
      <c r="E10" s="11">
        <v>278860</v>
      </c>
      <c r="F10" s="46">
        <v>39.329000000000001</v>
      </c>
      <c r="G10" s="38">
        <v>16089</v>
      </c>
      <c r="H10" s="44">
        <v>3</v>
      </c>
    </row>
    <row r="11" spans="1:8" ht="21.75" customHeight="1" x14ac:dyDescent="0.25">
      <c r="A11" s="8" t="s">
        <v>10</v>
      </c>
      <c r="B11" s="12">
        <v>96</v>
      </c>
      <c r="C11" s="10"/>
      <c r="D11" s="10"/>
      <c r="E11" s="11">
        <v>284024</v>
      </c>
      <c r="F11" s="46">
        <v>39.097999999999999</v>
      </c>
      <c r="G11" s="38">
        <v>19996</v>
      </c>
      <c r="H11" s="44">
        <v>9</v>
      </c>
    </row>
    <row r="12" spans="1:8" ht="21.75" customHeight="1" x14ac:dyDescent="0.25">
      <c r="A12" s="8" t="s">
        <v>11</v>
      </c>
      <c r="B12" s="12">
        <v>235</v>
      </c>
      <c r="C12" s="10"/>
      <c r="D12" s="10"/>
      <c r="E12" s="11">
        <v>475293</v>
      </c>
      <c r="F12" s="46">
        <v>10.928000000000001</v>
      </c>
      <c r="G12" s="38">
        <v>4781</v>
      </c>
      <c r="H12" s="44">
        <v>1</v>
      </c>
    </row>
    <row r="13" spans="1:8" ht="21.75" customHeight="1" x14ac:dyDescent="0.25">
      <c r="A13" s="8" t="s">
        <v>12</v>
      </c>
      <c r="B13" s="12">
        <v>62</v>
      </c>
      <c r="C13" s="10"/>
      <c r="D13" s="10"/>
      <c r="E13" s="11">
        <v>190823</v>
      </c>
      <c r="F13" s="46">
        <v>24.974</v>
      </c>
      <c r="G13" s="38">
        <v>10292</v>
      </c>
      <c r="H13" s="44">
        <v>3</v>
      </c>
    </row>
    <row r="14" spans="1:8" ht="21.75" customHeight="1" x14ac:dyDescent="0.25">
      <c r="A14" s="8" t="s">
        <v>13</v>
      </c>
      <c r="B14" s="12">
        <v>190</v>
      </c>
      <c r="C14" s="10"/>
      <c r="D14" s="10"/>
      <c r="E14" s="11">
        <v>572133</v>
      </c>
      <c r="F14" s="46">
        <v>15.029</v>
      </c>
      <c r="G14" s="38">
        <v>6804</v>
      </c>
      <c r="H14" s="44">
        <v>4</v>
      </c>
    </row>
    <row r="15" spans="1:8" ht="21.75" customHeight="1" x14ac:dyDescent="0.25">
      <c r="A15" s="8" t="s">
        <v>14</v>
      </c>
      <c r="B15" s="12">
        <v>65</v>
      </c>
      <c r="C15" s="10"/>
      <c r="D15" s="10"/>
      <c r="E15" s="11">
        <v>328079</v>
      </c>
      <c r="F15" s="46">
        <v>37.771000000000001</v>
      </c>
      <c r="G15" s="38">
        <v>14425</v>
      </c>
      <c r="H15" s="44">
        <v>5</v>
      </c>
    </row>
    <row r="16" spans="1:8" ht="21.75" customHeight="1" x14ac:dyDescent="0.25">
      <c r="A16" s="8" t="s">
        <v>15</v>
      </c>
      <c r="B16" s="12">
        <v>54</v>
      </c>
      <c r="C16" s="10"/>
      <c r="D16" s="10"/>
      <c r="E16" s="11">
        <v>165195</v>
      </c>
      <c r="F16" s="46">
        <v>27.074000000000002</v>
      </c>
      <c r="G16" s="38">
        <v>11049</v>
      </c>
      <c r="H16" s="44">
        <v>2</v>
      </c>
    </row>
    <row r="17" spans="1:8" ht="21.75" customHeight="1" x14ac:dyDescent="0.25">
      <c r="A17" s="8" t="s">
        <v>16</v>
      </c>
      <c r="B17" s="12">
        <v>113</v>
      </c>
      <c r="C17" s="10"/>
      <c r="D17" s="10"/>
      <c r="E17" s="11">
        <v>247801.8</v>
      </c>
      <c r="F17" s="46">
        <v>28.123000000000001</v>
      </c>
      <c r="G17" s="38">
        <v>12091</v>
      </c>
      <c r="H17" s="44">
        <v>1</v>
      </c>
    </row>
    <row r="18" spans="1:8" ht="21.75" customHeight="1" x14ac:dyDescent="0.25">
      <c r="A18" s="8" t="s">
        <v>17</v>
      </c>
      <c r="B18" s="12">
        <v>221</v>
      </c>
      <c r="C18" s="10"/>
      <c r="D18" s="10"/>
      <c r="E18" s="11">
        <v>666080</v>
      </c>
      <c r="F18" s="46">
        <v>21.026</v>
      </c>
      <c r="G18" s="38">
        <v>9550</v>
      </c>
      <c r="H18" s="44">
        <v>2</v>
      </c>
    </row>
    <row r="19" spans="1:8" ht="21.75" customHeight="1" x14ac:dyDescent="0.25">
      <c r="A19" s="8" t="s">
        <v>18</v>
      </c>
      <c r="B19" s="12">
        <v>207</v>
      </c>
      <c r="C19" s="10"/>
      <c r="D19" s="10"/>
      <c r="E19" s="11">
        <v>587388</v>
      </c>
      <c r="F19" s="46">
        <v>20.260000000000002</v>
      </c>
      <c r="G19" s="38">
        <v>8134</v>
      </c>
      <c r="H19" s="44">
        <v>2</v>
      </c>
    </row>
    <row r="20" spans="1:8" ht="21.75" customHeight="1" x14ac:dyDescent="0.25">
      <c r="A20" s="8" t="s">
        <v>19</v>
      </c>
      <c r="B20" s="12">
        <v>131</v>
      </c>
      <c r="C20" s="10"/>
      <c r="D20" s="10"/>
      <c r="E20" s="11">
        <v>335396</v>
      </c>
      <c r="F20" s="46">
        <v>13.798999999999999</v>
      </c>
      <c r="G20" s="38">
        <v>7804</v>
      </c>
      <c r="H20" s="44">
        <v>2</v>
      </c>
    </row>
    <row r="21" spans="1:8" ht="21.75" customHeight="1" x14ac:dyDescent="0.25">
      <c r="A21" s="8" t="s">
        <v>20</v>
      </c>
      <c r="B21" s="12">
        <v>162</v>
      </c>
      <c r="C21" s="10"/>
      <c r="D21" s="10"/>
      <c r="E21" s="11">
        <v>221802</v>
      </c>
      <c r="F21" s="46">
        <v>22.402999999999999</v>
      </c>
      <c r="G21" s="38">
        <v>10978</v>
      </c>
      <c r="H21" s="44">
        <v>1</v>
      </c>
    </row>
    <row r="22" spans="1:8" ht="21.75" customHeight="1" x14ac:dyDescent="0.25">
      <c r="A22" s="8" t="s">
        <v>21</v>
      </c>
      <c r="B22" s="12">
        <v>99</v>
      </c>
      <c r="C22" s="10"/>
      <c r="D22" s="10"/>
      <c r="E22" s="11">
        <v>183865</v>
      </c>
      <c r="F22" s="46">
        <v>17.526</v>
      </c>
      <c r="G22" s="38">
        <v>7823</v>
      </c>
      <c r="H22" s="44">
        <v>2</v>
      </c>
    </row>
    <row r="23" spans="1:8" ht="21.75" customHeight="1" x14ac:dyDescent="0.25">
      <c r="A23" s="8" t="s">
        <v>22</v>
      </c>
      <c r="B23" s="12">
        <v>133</v>
      </c>
      <c r="C23" s="10"/>
      <c r="D23" s="10"/>
      <c r="E23" s="11">
        <v>308466</v>
      </c>
      <c r="F23" s="46">
        <v>13.15</v>
      </c>
      <c r="G23" s="38">
        <v>7402</v>
      </c>
      <c r="H23" s="44">
        <v>2</v>
      </c>
    </row>
    <row r="24" spans="1:8" ht="21.75" customHeight="1" x14ac:dyDescent="0.25">
      <c r="A24" s="8" t="s">
        <v>23</v>
      </c>
      <c r="B24" s="12">
        <v>16</v>
      </c>
      <c r="C24" s="10">
        <v>120</v>
      </c>
      <c r="D24" s="10">
        <v>60</v>
      </c>
      <c r="E24" s="11">
        <v>359072</v>
      </c>
      <c r="F24" s="46">
        <v>100.26600000000001</v>
      </c>
      <c r="G24" s="38">
        <v>50211</v>
      </c>
      <c r="H24" s="44">
        <v>10</v>
      </c>
    </row>
    <row r="25" spans="1:8" ht="21.75" customHeight="1" x14ac:dyDescent="0.25">
      <c r="A25" s="8" t="s">
        <v>24</v>
      </c>
      <c r="B25" s="12">
        <v>101</v>
      </c>
      <c r="C25" s="10"/>
      <c r="D25" s="10"/>
      <c r="E25" s="11">
        <v>249428</v>
      </c>
      <c r="F25" s="46">
        <v>18.542000000000002</v>
      </c>
      <c r="G25" s="38">
        <v>8651</v>
      </c>
      <c r="H25" s="44">
        <v>2</v>
      </c>
    </row>
    <row r="26" spans="1:8" ht="21.75" customHeight="1" x14ac:dyDescent="0.25">
      <c r="A26" s="8" t="s">
        <v>25</v>
      </c>
      <c r="B26" s="12">
        <v>151</v>
      </c>
      <c r="C26" s="10"/>
      <c r="D26" s="10"/>
      <c r="E26" s="11">
        <v>280356</v>
      </c>
      <c r="F26" s="46">
        <v>19.844999999999999</v>
      </c>
      <c r="G26" s="38">
        <v>8535</v>
      </c>
      <c r="H26" s="44">
        <v>3</v>
      </c>
    </row>
    <row r="27" spans="1:8" ht="21.75" customHeight="1" x14ac:dyDescent="0.25">
      <c r="A27" s="8" t="s">
        <v>26</v>
      </c>
      <c r="B27" s="12">
        <v>162</v>
      </c>
      <c r="C27" s="10"/>
      <c r="D27" s="10"/>
      <c r="E27" s="11">
        <v>332075</v>
      </c>
      <c r="F27" s="46">
        <v>17.747</v>
      </c>
      <c r="G27" s="38">
        <v>7567</v>
      </c>
      <c r="H27" s="44">
        <v>1</v>
      </c>
    </row>
    <row r="28" spans="1:8" ht="21.75" customHeight="1" x14ac:dyDescent="0.25">
      <c r="A28" s="8" t="s">
        <v>27</v>
      </c>
      <c r="B28" s="12">
        <v>112</v>
      </c>
      <c r="C28" s="10"/>
      <c r="D28" s="10"/>
      <c r="E28" s="11">
        <v>373098</v>
      </c>
      <c r="F28" s="46">
        <v>18.526</v>
      </c>
      <c r="G28" s="38">
        <v>6898</v>
      </c>
      <c r="H28" s="44">
        <v>1</v>
      </c>
    </row>
    <row r="29" spans="1:8" ht="21.75" customHeight="1" x14ac:dyDescent="0.25">
      <c r="A29" s="8" t="s">
        <v>28</v>
      </c>
      <c r="B29" s="12">
        <v>297</v>
      </c>
      <c r="C29" s="10"/>
      <c r="D29" s="10"/>
      <c r="E29" s="11">
        <v>522137</v>
      </c>
      <c r="F29" s="46">
        <v>9.99</v>
      </c>
      <c r="G29" s="38">
        <v>4334</v>
      </c>
      <c r="H29" s="44">
        <v>2</v>
      </c>
    </row>
    <row r="30" spans="1:8" ht="21.75" customHeight="1" x14ac:dyDescent="0.25">
      <c r="A30" s="8" t="s">
        <v>29</v>
      </c>
      <c r="B30" s="12">
        <v>61</v>
      </c>
      <c r="C30" s="10"/>
      <c r="D30" s="10"/>
      <c r="E30" s="11">
        <v>273589</v>
      </c>
      <c r="F30" s="46">
        <v>34.978000000000002</v>
      </c>
      <c r="G30" s="38">
        <v>15406</v>
      </c>
      <c r="H30" s="44">
        <v>3</v>
      </c>
    </row>
    <row r="31" spans="1:8" ht="21.75" customHeight="1" x14ac:dyDescent="0.25">
      <c r="A31" s="8" t="s">
        <v>30</v>
      </c>
      <c r="B31" s="12">
        <v>312</v>
      </c>
      <c r="C31" s="10"/>
      <c r="D31" s="10"/>
      <c r="E31" s="11">
        <v>1565930</v>
      </c>
      <c r="F31" s="46">
        <v>44.195999999999998</v>
      </c>
      <c r="G31" s="38">
        <v>18191</v>
      </c>
      <c r="H31" s="44">
        <v>2</v>
      </c>
    </row>
    <row r="32" spans="1:8" ht="21.75" customHeight="1" x14ac:dyDescent="0.25">
      <c r="A32" s="8" t="s">
        <v>31</v>
      </c>
      <c r="B32" s="12">
        <v>365</v>
      </c>
      <c r="C32" s="10"/>
      <c r="D32" s="10"/>
      <c r="E32" s="11">
        <v>981460</v>
      </c>
      <c r="F32" s="46">
        <v>13.975</v>
      </c>
      <c r="G32" s="38">
        <v>5846</v>
      </c>
      <c r="H32" s="44">
        <v>1</v>
      </c>
    </row>
    <row r="33" spans="1:8" ht="21.75" customHeight="1" x14ac:dyDescent="0.25">
      <c r="A33" s="8" t="s">
        <v>32</v>
      </c>
      <c r="B33" s="12">
        <v>144</v>
      </c>
      <c r="C33" s="10"/>
      <c r="D33" s="10"/>
      <c r="E33" s="11">
        <v>638964</v>
      </c>
      <c r="F33" s="46">
        <v>22.861999999999998</v>
      </c>
      <c r="G33" s="38">
        <v>11403</v>
      </c>
      <c r="H33" s="44">
        <v>5</v>
      </c>
    </row>
    <row r="34" spans="1:8" ht="21.75" customHeight="1" x14ac:dyDescent="0.25">
      <c r="A34" s="8" t="s">
        <v>33</v>
      </c>
      <c r="B34" s="12">
        <v>507</v>
      </c>
      <c r="C34" s="10"/>
      <c r="D34" s="10"/>
      <c r="E34" s="11">
        <v>788603</v>
      </c>
      <c r="F34" s="46">
        <v>11.11</v>
      </c>
      <c r="G34" s="38">
        <v>4807</v>
      </c>
      <c r="H34" s="44">
        <v>1</v>
      </c>
    </row>
    <row r="35" spans="1:8" ht="21.75" customHeight="1" x14ac:dyDescent="0.25">
      <c r="A35" s="8" t="s">
        <v>34</v>
      </c>
      <c r="B35" s="12">
        <v>151</v>
      </c>
      <c r="C35" s="10"/>
      <c r="D35" s="10"/>
      <c r="E35" s="11">
        <v>427928.3</v>
      </c>
      <c r="F35" s="46">
        <v>28.306999999999999</v>
      </c>
      <c r="G35" s="38">
        <v>13323</v>
      </c>
      <c r="H35" s="44">
        <v>5</v>
      </c>
    </row>
    <row r="36" spans="1:8" ht="21.75" customHeight="1" x14ac:dyDescent="0.25">
      <c r="A36" s="8" t="s">
        <v>35</v>
      </c>
      <c r="B36" s="12">
        <v>100</v>
      </c>
      <c r="C36" s="10"/>
      <c r="D36" s="10"/>
      <c r="E36" s="11">
        <v>232182</v>
      </c>
      <c r="F36" s="46">
        <v>19.613</v>
      </c>
      <c r="G36" s="38">
        <v>9395</v>
      </c>
      <c r="H36" s="44">
        <v>1</v>
      </c>
    </row>
    <row r="37" spans="1:8" x14ac:dyDescent="0.25">
      <c r="A37" s="55" t="s">
        <v>100</v>
      </c>
      <c r="B37" s="55"/>
      <c r="C37" s="55"/>
      <c r="D37" s="55"/>
      <c r="E37" s="55"/>
      <c r="F37" s="13">
        <f>SUM(F4:F36)</f>
        <v>1944.1950000000004</v>
      </c>
      <c r="G37" s="37">
        <f>SUM(G4:G36)</f>
        <v>761176</v>
      </c>
      <c r="H37" s="56">
        <f>SUM(H4:H36)</f>
        <v>178</v>
      </c>
    </row>
    <row r="38" spans="1:8" ht="34.5" customHeight="1" x14ac:dyDescent="0.25">
      <c r="A38" s="64" t="s">
        <v>115</v>
      </c>
      <c r="B38" s="65"/>
      <c r="C38" s="65"/>
      <c r="D38" s="65"/>
      <c r="E38" s="66"/>
      <c r="F38" s="13">
        <v>1926.665</v>
      </c>
      <c r="G38" s="67">
        <v>723124</v>
      </c>
      <c r="H38" s="56"/>
    </row>
    <row r="39" spans="1:8" ht="41.25" customHeight="1" x14ac:dyDescent="0.25">
      <c r="A39" s="51" t="s">
        <v>36</v>
      </c>
      <c r="B39" s="51"/>
      <c r="C39" s="51"/>
      <c r="D39" s="51"/>
      <c r="E39" s="51"/>
      <c r="F39" s="51"/>
      <c r="G39" s="51"/>
      <c r="H39" s="51"/>
    </row>
    <row r="40" spans="1:8" ht="30" customHeight="1" x14ac:dyDescent="0.25">
      <c r="A40" s="51" t="s">
        <v>105</v>
      </c>
      <c r="B40" s="51"/>
      <c r="C40" s="51"/>
      <c r="D40" s="51"/>
      <c r="E40" s="51"/>
      <c r="F40" s="51"/>
      <c r="G40" s="51"/>
      <c r="H40" s="51"/>
    </row>
    <row r="41" spans="1:8" ht="33.75" customHeight="1" x14ac:dyDescent="0.25">
      <c r="A41" s="51" t="s">
        <v>106</v>
      </c>
      <c r="B41" s="51"/>
      <c r="C41" s="51"/>
      <c r="D41" s="51"/>
      <c r="E41" s="51"/>
      <c r="F41" s="51"/>
      <c r="G41" s="51"/>
      <c r="H41" s="51"/>
    </row>
    <row r="42" spans="1:8" ht="15.75" customHeight="1" x14ac:dyDescent="0.25">
      <c r="A42" s="51" t="s">
        <v>65</v>
      </c>
      <c r="B42" s="51"/>
      <c r="C42" s="51"/>
      <c r="D42" s="51"/>
      <c r="E42" s="51"/>
      <c r="F42" s="51"/>
      <c r="G42" s="51"/>
      <c r="H42" s="51"/>
    </row>
  </sheetData>
  <mergeCells count="10">
    <mergeCell ref="A39:H39"/>
    <mergeCell ref="A40:H40"/>
    <mergeCell ref="A41:H41"/>
    <mergeCell ref="A42:H42"/>
    <mergeCell ref="A1:H1"/>
    <mergeCell ref="A2:H2"/>
    <mergeCell ref="C3:D3"/>
    <mergeCell ref="A37:E37"/>
    <mergeCell ref="H37:H38"/>
    <mergeCell ref="A38:E38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5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2"/>
  <sheetViews>
    <sheetView tabSelected="1" view="pageBreakPreview" zoomScale="120" zoomScaleNormal="100" zoomScaleSheetLayoutView="120" workbookViewId="0">
      <selection activeCell="C15" sqref="C15"/>
    </sheetView>
  </sheetViews>
  <sheetFormatPr defaultColWidth="9.140625" defaultRowHeight="15.75" x14ac:dyDescent="0.25"/>
  <cols>
    <col min="1" max="1" width="1.28515625" style="1" customWidth="1"/>
    <col min="2" max="2" width="19.5703125" style="5" customWidth="1"/>
    <col min="3" max="3" width="53.5703125" style="2" customWidth="1"/>
    <col min="4" max="4" width="7.5703125" style="3" customWidth="1"/>
    <col min="5" max="5" width="14.140625" style="132" customWidth="1"/>
    <col min="6" max="6" width="12.28515625" style="2" customWidth="1"/>
    <col min="7" max="7" width="7.140625" style="3" customWidth="1"/>
    <col min="8" max="8" width="8" style="2" customWidth="1"/>
    <col min="9" max="9" width="13.28515625" style="3" customWidth="1"/>
    <col min="10" max="16384" width="9.140625" style="1"/>
  </cols>
  <sheetData>
    <row r="1" spans="2:9" x14ac:dyDescent="0.25">
      <c r="B1" s="68" t="s">
        <v>122</v>
      </c>
      <c r="C1" s="68"/>
      <c r="D1" s="68"/>
      <c r="E1" s="68"/>
      <c r="F1" s="68"/>
      <c r="G1" s="68"/>
      <c r="H1" s="68"/>
      <c r="I1" s="68"/>
    </row>
    <row r="2" spans="2:9" x14ac:dyDescent="0.25">
      <c r="B2" s="71" t="s">
        <v>123</v>
      </c>
      <c r="C2" s="71"/>
      <c r="D2" s="71"/>
      <c r="E2" s="71"/>
      <c r="F2" s="71"/>
      <c r="G2" s="71"/>
      <c r="H2" s="71"/>
      <c r="I2" s="71"/>
    </row>
    <row r="3" spans="2:9" ht="16.5" thickBot="1" x14ac:dyDescent="0.3">
      <c r="B3" s="71" t="s">
        <v>124</v>
      </c>
      <c r="C3" s="71"/>
      <c r="D3" s="71"/>
      <c r="E3" s="71"/>
      <c r="F3" s="71"/>
      <c r="G3" s="71"/>
      <c r="H3" s="71"/>
      <c r="I3" s="71"/>
    </row>
    <row r="4" spans="2:9" ht="48" thickBot="1" x14ac:dyDescent="0.3">
      <c r="B4" s="72" t="s">
        <v>55</v>
      </c>
      <c r="C4" s="73" t="s">
        <v>56</v>
      </c>
      <c r="D4" s="73" t="s">
        <v>60</v>
      </c>
      <c r="E4" s="74" t="s">
        <v>125</v>
      </c>
      <c r="F4" s="73" t="s">
        <v>57</v>
      </c>
      <c r="G4" s="73" t="s">
        <v>126</v>
      </c>
      <c r="H4" s="74" t="s">
        <v>127</v>
      </c>
      <c r="I4" s="75" t="s">
        <v>58</v>
      </c>
    </row>
    <row r="5" spans="2:9" ht="49.5" customHeight="1" x14ac:dyDescent="0.25">
      <c r="B5" s="60" t="s">
        <v>3</v>
      </c>
      <c r="C5" s="76" t="s">
        <v>128</v>
      </c>
      <c r="D5" s="39">
        <v>40</v>
      </c>
      <c r="E5" s="77">
        <v>83922261.670000061</v>
      </c>
      <c r="F5" s="48">
        <f>E5/E$17*100</f>
        <v>68.348528974393133</v>
      </c>
      <c r="G5" s="78"/>
      <c r="H5" s="79">
        <f>F5*F5</f>
        <v>4671.5214129634578</v>
      </c>
      <c r="I5" s="24">
        <v>1</v>
      </c>
    </row>
    <row r="6" spans="2:9" x14ac:dyDescent="0.25">
      <c r="B6" s="61"/>
      <c r="C6" s="80" t="s">
        <v>38</v>
      </c>
      <c r="D6" s="15">
        <v>24</v>
      </c>
      <c r="E6" s="70">
        <v>20190900.019999992</v>
      </c>
      <c r="F6" s="49">
        <f t="shared" ref="F6:F16" si="0">E6/E$17*100</f>
        <v>16.444007675371832</v>
      </c>
      <c r="G6" s="81"/>
      <c r="H6" s="82">
        <f t="shared" ref="H6:H14" si="1">F6*F6</f>
        <v>270.40538842768774</v>
      </c>
      <c r="I6" s="20">
        <v>3</v>
      </c>
    </row>
    <row r="7" spans="2:9" x14ac:dyDescent="0.25">
      <c r="B7" s="61"/>
      <c r="C7" s="80" t="s">
        <v>37</v>
      </c>
      <c r="D7" s="15">
        <v>23</v>
      </c>
      <c r="E7" s="70">
        <v>16863480.316</v>
      </c>
      <c r="F7" s="49">
        <f t="shared" si="0"/>
        <v>13.734068291908955</v>
      </c>
      <c r="G7" s="83"/>
      <c r="H7" s="82">
        <f t="shared" si="1"/>
        <v>188.62463184681894</v>
      </c>
      <c r="I7" s="20">
        <v>3</v>
      </c>
    </row>
    <row r="8" spans="2:9" ht="16.5" customHeight="1" x14ac:dyDescent="0.25">
      <c r="B8" s="61"/>
      <c r="C8" s="80" t="s">
        <v>119</v>
      </c>
      <c r="D8" s="15" t="s">
        <v>101</v>
      </c>
      <c r="E8" s="70">
        <v>774372.9</v>
      </c>
      <c r="F8" s="49">
        <f t="shared" si="0"/>
        <v>0.63066995025415162</v>
      </c>
      <c r="G8" s="84"/>
      <c r="H8" s="82">
        <f t="shared" si="1"/>
        <v>0.39774458615357411</v>
      </c>
      <c r="I8" s="20"/>
    </row>
    <row r="9" spans="2:9" x14ac:dyDescent="0.25">
      <c r="B9" s="61"/>
      <c r="C9" s="80" t="s">
        <v>102</v>
      </c>
      <c r="D9" s="15">
        <v>4</v>
      </c>
      <c r="E9" s="70">
        <v>298698.03000000003</v>
      </c>
      <c r="F9" s="49">
        <f t="shared" si="0"/>
        <v>0.24326764498229869</v>
      </c>
      <c r="G9" s="84"/>
      <c r="H9" s="82">
        <f t="shared" si="1"/>
        <v>5.9179147095233711E-2</v>
      </c>
      <c r="I9" s="20"/>
    </row>
    <row r="10" spans="2:9" x14ac:dyDescent="0.25">
      <c r="B10" s="61"/>
      <c r="C10" s="80" t="s">
        <v>117</v>
      </c>
      <c r="D10" s="15" t="s">
        <v>101</v>
      </c>
      <c r="E10" s="70">
        <v>252444.44</v>
      </c>
      <c r="F10" s="49">
        <f t="shared" si="0"/>
        <v>0.20559748722706744</v>
      </c>
      <c r="G10" s="84"/>
      <c r="H10" s="82">
        <f t="shared" si="1"/>
        <v>4.227032675408416E-2</v>
      </c>
      <c r="I10" s="20"/>
    </row>
    <row r="11" spans="2:9" x14ac:dyDescent="0.25">
      <c r="B11" s="61"/>
      <c r="C11" s="80" t="s">
        <v>107</v>
      </c>
      <c r="D11" s="15">
        <v>1</v>
      </c>
      <c r="E11" s="70">
        <v>148397.01</v>
      </c>
      <c r="F11" s="49">
        <f t="shared" si="0"/>
        <v>0.12085848421937913</v>
      </c>
      <c r="G11" s="84"/>
      <c r="H11" s="82"/>
      <c r="I11" s="20"/>
    </row>
    <row r="12" spans="2:9" x14ac:dyDescent="0.25">
      <c r="B12" s="61"/>
      <c r="C12" s="80" t="s">
        <v>111</v>
      </c>
      <c r="D12" s="15">
        <v>1</v>
      </c>
      <c r="E12" s="70">
        <v>127554</v>
      </c>
      <c r="F12" s="49">
        <f t="shared" si="0"/>
        <v>0.10388338077781138</v>
      </c>
      <c r="G12" s="84"/>
      <c r="H12" s="82"/>
      <c r="I12" s="20"/>
    </row>
    <row r="13" spans="2:9" x14ac:dyDescent="0.25">
      <c r="B13" s="61"/>
      <c r="C13" s="80" t="s">
        <v>116</v>
      </c>
      <c r="D13" s="15" t="s">
        <v>101</v>
      </c>
      <c r="E13" s="70">
        <v>81664.28</v>
      </c>
      <c r="F13" s="49">
        <f t="shared" si="0"/>
        <v>6.6509568458737525E-2</v>
      </c>
      <c r="G13" s="84"/>
      <c r="H13" s="82"/>
      <c r="I13" s="20"/>
    </row>
    <row r="14" spans="2:9" x14ac:dyDescent="0.25">
      <c r="B14" s="61"/>
      <c r="C14" s="80" t="s">
        <v>39</v>
      </c>
      <c r="D14" s="15">
        <v>1</v>
      </c>
      <c r="E14" s="70">
        <v>75271</v>
      </c>
      <c r="F14" s="49">
        <f t="shared" si="0"/>
        <v>6.1302710652168031E-2</v>
      </c>
      <c r="G14" s="84"/>
      <c r="H14" s="82">
        <f t="shared" si="1"/>
        <v>3.7580223333034358E-3</v>
      </c>
      <c r="I14" s="20"/>
    </row>
    <row r="15" spans="2:9" x14ac:dyDescent="0.25">
      <c r="B15" s="61"/>
      <c r="C15" s="80" t="s">
        <v>118</v>
      </c>
      <c r="D15" s="15">
        <v>1</v>
      </c>
      <c r="E15" s="70">
        <v>27774</v>
      </c>
      <c r="F15" s="49">
        <f t="shared" si="0"/>
        <v>2.2619886618396388E-2</v>
      </c>
      <c r="G15" s="84"/>
      <c r="H15" s="82"/>
      <c r="I15" s="20"/>
    </row>
    <row r="16" spans="2:9" x14ac:dyDescent="0.25">
      <c r="B16" s="61"/>
      <c r="C16" s="85" t="s">
        <v>108</v>
      </c>
      <c r="D16" s="15">
        <v>1</v>
      </c>
      <c r="E16" s="70">
        <v>22943.679999999997</v>
      </c>
      <c r="F16" s="47">
        <f t="shared" si="0"/>
        <v>1.8685945136054181E-2</v>
      </c>
      <c r="G16" s="84"/>
      <c r="H16" s="82"/>
      <c r="I16" s="20"/>
    </row>
    <row r="17" spans="2:9" ht="16.5" thickBot="1" x14ac:dyDescent="0.3">
      <c r="B17" s="62"/>
      <c r="C17" s="21" t="s">
        <v>59</v>
      </c>
      <c r="D17" s="17">
        <f>SUM(D5:D16)</f>
        <v>96</v>
      </c>
      <c r="E17" s="86">
        <f>SUM(E5:E16)</f>
        <v>122785761.34600008</v>
      </c>
      <c r="F17" s="17">
        <f>SUM(F5:F16)</f>
        <v>100</v>
      </c>
      <c r="G17" s="17">
        <f>F5+F6+F7</f>
        <v>98.526604941673924</v>
      </c>
      <c r="H17" s="17">
        <f>SUM(H5:H16)</f>
        <v>5131.0543853203017</v>
      </c>
      <c r="I17" s="87"/>
    </row>
    <row r="18" spans="2:9" ht="47.25" x14ac:dyDescent="0.25">
      <c r="B18" s="58" t="s">
        <v>66</v>
      </c>
      <c r="C18" s="28" t="s">
        <v>112</v>
      </c>
      <c r="D18" s="18">
        <v>1</v>
      </c>
      <c r="E18" s="88">
        <v>837789.74000000011</v>
      </c>
      <c r="F18" s="47">
        <f>E18/E$19*100</f>
        <v>100</v>
      </c>
      <c r="G18" s="47"/>
      <c r="H18" s="89">
        <f t="shared" ref="H18:H67" si="2">F18*F18</f>
        <v>10000</v>
      </c>
      <c r="I18" s="19">
        <v>1</v>
      </c>
    </row>
    <row r="19" spans="2:9" ht="16.5" thickBot="1" x14ac:dyDescent="0.3">
      <c r="B19" s="59"/>
      <c r="C19" s="21" t="s">
        <v>59</v>
      </c>
      <c r="D19" s="17">
        <f>SUM(D18:D18)</f>
        <v>1</v>
      </c>
      <c r="E19" s="90">
        <f>SUM(E18:E18)</f>
        <v>837789.74000000011</v>
      </c>
      <c r="F19" s="17">
        <f>SUM(F18:F18)</f>
        <v>100</v>
      </c>
      <c r="G19" s="17">
        <f>F18</f>
        <v>100</v>
      </c>
      <c r="H19" s="17">
        <f>SUM(H18:H18)</f>
        <v>10000</v>
      </c>
      <c r="I19" s="22"/>
    </row>
    <row r="20" spans="2:9" ht="47.25" x14ac:dyDescent="0.25">
      <c r="B20" s="57" t="s">
        <v>67</v>
      </c>
      <c r="C20" s="28" t="s">
        <v>112</v>
      </c>
      <c r="D20" s="23">
        <v>1</v>
      </c>
      <c r="E20" s="91">
        <v>1307335.95</v>
      </c>
      <c r="F20" s="48">
        <f>E20/E$21*100</f>
        <v>100</v>
      </c>
      <c r="G20" s="48"/>
      <c r="H20" s="79">
        <f t="shared" si="2"/>
        <v>10000</v>
      </c>
      <c r="I20" s="24">
        <v>1</v>
      </c>
    </row>
    <row r="21" spans="2:9" ht="16.5" thickBot="1" x14ac:dyDescent="0.3">
      <c r="B21" s="59"/>
      <c r="C21" s="21" t="s">
        <v>59</v>
      </c>
      <c r="D21" s="17">
        <f>SUM(D20)</f>
        <v>1</v>
      </c>
      <c r="E21" s="17">
        <f>SUM(E20)</f>
        <v>1307335.95</v>
      </c>
      <c r="F21" s="17">
        <f>SUM(F20)</f>
        <v>100</v>
      </c>
      <c r="G21" s="17">
        <f>F20</f>
        <v>100</v>
      </c>
      <c r="H21" s="17">
        <f>SUM(H20)</f>
        <v>10000</v>
      </c>
      <c r="I21" s="22"/>
    </row>
    <row r="22" spans="2:9" x14ac:dyDescent="0.25">
      <c r="B22" s="58" t="s">
        <v>68</v>
      </c>
      <c r="C22" s="16" t="s">
        <v>37</v>
      </c>
      <c r="D22" s="14">
        <v>1</v>
      </c>
      <c r="E22" s="92">
        <v>343235.66999999993</v>
      </c>
      <c r="F22" s="49">
        <f>E22/E$23*100</f>
        <v>100</v>
      </c>
      <c r="G22" s="49"/>
      <c r="H22" s="82">
        <f t="shared" si="2"/>
        <v>10000</v>
      </c>
      <c r="I22" s="25">
        <v>1</v>
      </c>
    </row>
    <row r="23" spans="2:9" ht="16.5" thickBot="1" x14ac:dyDescent="0.3">
      <c r="B23" s="59"/>
      <c r="C23" s="21" t="s">
        <v>59</v>
      </c>
      <c r="D23" s="17">
        <f>SUM(D22:D22)</f>
        <v>1</v>
      </c>
      <c r="E23" s="17">
        <f>SUM(E22:E22)</f>
        <v>343235.66999999993</v>
      </c>
      <c r="F23" s="17">
        <f>SUM(F22:F22)</f>
        <v>100</v>
      </c>
      <c r="G23" s="17">
        <f>F22</f>
        <v>100</v>
      </c>
      <c r="H23" s="17">
        <f>SUM(H22:H22)</f>
        <v>10000</v>
      </c>
      <c r="I23" s="22"/>
    </row>
    <row r="24" spans="2:9" ht="47.25" x14ac:dyDescent="0.25">
      <c r="B24" s="57" t="s">
        <v>69</v>
      </c>
      <c r="C24" s="28" t="s">
        <v>112</v>
      </c>
      <c r="D24" s="23">
        <v>2</v>
      </c>
      <c r="E24" s="93">
        <v>787548.33000000007</v>
      </c>
      <c r="F24" s="48">
        <f>E24/E$25*100</f>
        <v>100</v>
      </c>
      <c r="G24" s="48"/>
      <c r="H24" s="79">
        <f>F24*F24</f>
        <v>10000</v>
      </c>
      <c r="I24" s="24">
        <v>1</v>
      </c>
    </row>
    <row r="25" spans="2:9" ht="16.5" thickBot="1" x14ac:dyDescent="0.3">
      <c r="B25" s="59"/>
      <c r="C25" s="21" t="s">
        <v>59</v>
      </c>
      <c r="D25" s="17">
        <f>SUM(D24)</f>
        <v>2</v>
      </c>
      <c r="E25" s="17">
        <f>SUM(E24)</f>
        <v>787548.33000000007</v>
      </c>
      <c r="F25" s="17">
        <f>SUM(F24)</f>
        <v>100</v>
      </c>
      <c r="G25" s="17">
        <f>F24</f>
        <v>100</v>
      </c>
      <c r="H25" s="17">
        <f>SUM(H24)</f>
        <v>10000</v>
      </c>
      <c r="I25" s="22"/>
    </row>
    <row r="26" spans="2:9" ht="47.25" x14ac:dyDescent="0.25">
      <c r="B26" s="57" t="s">
        <v>70</v>
      </c>
      <c r="C26" s="28" t="s">
        <v>112</v>
      </c>
      <c r="D26" s="23">
        <v>1</v>
      </c>
      <c r="E26" s="93">
        <v>1005816.02</v>
      </c>
      <c r="F26" s="48">
        <f>E26/E$27*100</f>
        <v>100</v>
      </c>
      <c r="G26" s="48"/>
      <c r="H26" s="79">
        <f t="shared" ref="H26" si="3">F26*F26</f>
        <v>10000</v>
      </c>
      <c r="I26" s="24">
        <v>1</v>
      </c>
    </row>
    <row r="27" spans="2:9" ht="16.5" thickBot="1" x14ac:dyDescent="0.3">
      <c r="B27" s="59"/>
      <c r="C27" s="21" t="s">
        <v>59</v>
      </c>
      <c r="D27" s="33">
        <v>1</v>
      </c>
      <c r="E27" s="17">
        <f>SUM(E26)</f>
        <v>1005816.02</v>
      </c>
      <c r="F27" s="33">
        <f>SUM(F26)</f>
        <v>100</v>
      </c>
      <c r="G27" s="33">
        <f>F26</f>
        <v>100</v>
      </c>
      <c r="H27" s="33">
        <f>SUM(H26)</f>
        <v>10000</v>
      </c>
      <c r="I27" s="40"/>
    </row>
    <row r="28" spans="2:9" ht="47.25" x14ac:dyDescent="0.25">
      <c r="B28" s="60" t="s">
        <v>71</v>
      </c>
      <c r="C28" s="28" t="s">
        <v>112</v>
      </c>
      <c r="D28" s="23">
        <v>2</v>
      </c>
      <c r="E28" s="93">
        <v>1532920.96</v>
      </c>
      <c r="F28" s="48">
        <f>E28/E$30*100</f>
        <v>85.816768583392616</v>
      </c>
      <c r="G28" s="78"/>
      <c r="H28" s="79">
        <f t="shared" si="2"/>
        <v>7364.5177700955619</v>
      </c>
      <c r="I28" s="24">
        <v>1</v>
      </c>
    </row>
    <row r="29" spans="2:9" x14ac:dyDescent="0.25">
      <c r="B29" s="61"/>
      <c r="C29" s="36" t="s">
        <v>40</v>
      </c>
      <c r="D29" s="14">
        <v>1</v>
      </c>
      <c r="E29" s="92">
        <v>253351.1</v>
      </c>
      <c r="F29" s="49">
        <f>E29/E$30*100</f>
        <v>14.18323141660739</v>
      </c>
      <c r="G29" s="83"/>
      <c r="H29" s="82">
        <f t="shared" si="2"/>
        <v>201.16405341703887</v>
      </c>
      <c r="I29" s="20" t="s">
        <v>62</v>
      </c>
    </row>
    <row r="30" spans="2:9" ht="16.5" thickBot="1" x14ac:dyDescent="0.3">
      <c r="B30" s="94"/>
      <c r="C30" s="26" t="s">
        <v>59</v>
      </c>
      <c r="D30" s="27">
        <f>SUM(D28:D29)</f>
        <v>3</v>
      </c>
      <c r="E30" s="27">
        <f>SUM(E28:E29)</f>
        <v>1786272.06</v>
      </c>
      <c r="F30" s="27">
        <f>SUM(F28:F29)</f>
        <v>100</v>
      </c>
      <c r="G30" s="27">
        <f>F28+F29</f>
        <v>100</v>
      </c>
      <c r="H30" s="27">
        <f>SUM(H28:H29)</f>
        <v>7565.6818235126011</v>
      </c>
      <c r="I30" s="32"/>
    </row>
    <row r="31" spans="2:9" x14ac:dyDescent="0.25">
      <c r="B31" s="57" t="s">
        <v>72</v>
      </c>
      <c r="C31" s="95" t="s">
        <v>37</v>
      </c>
      <c r="D31" s="23">
        <v>2</v>
      </c>
      <c r="E31" s="96">
        <v>18229459.91</v>
      </c>
      <c r="F31" s="48">
        <f>E31/E$38*100</f>
        <v>45.885314324160937</v>
      </c>
      <c r="G31" s="97"/>
      <c r="H31" s="79">
        <f t="shared" si="2"/>
        <v>2105.4620706270489</v>
      </c>
      <c r="I31" s="24">
        <v>3</v>
      </c>
    </row>
    <row r="32" spans="2:9" ht="47.25" x14ac:dyDescent="0.25">
      <c r="B32" s="58"/>
      <c r="C32" s="98" t="s">
        <v>129</v>
      </c>
      <c r="D32" s="14">
        <v>3</v>
      </c>
      <c r="E32" s="99">
        <v>16079109.59</v>
      </c>
      <c r="F32" s="49">
        <f t="shared" ref="F32:F37" si="4">E32/E$38*100</f>
        <v>40.47267451873622</v>
      </c>
      <c r="G32" s="100"/>
      <c r="H32" s="82">
        <f t="shared" si="2"/>
        <v>1638.0373826995601</v>
      </c>
      <c r="I32" s="20">
        <v>3</v>
      </c>
    </row>
    <row r="33" spans="2:9" x14ac:dyDescent="0.25">
      <c r="B33" s="58"/>
      <c r="C33" s="98" t="s">
        <v>41</v>
      </c>
      <c r="D33" s="15">
        <v>2</v>
      </c>
      <c r="E33" s="101">
        <v>5133120</v>
      </c>
      <c r="F33" s="49">
        <f t="shared" si="4"/>
        <v>12.920559677932717</v>
      </c>
      <c r="G33" s="100"/>
      <c r="H33" s="82">
        <f t="shared" si="2"/>
        <v>166.9408623910208</v>
      </c>
      <c r="I33" s="20">
        <v>3</v>
      </c>
    </row>
    <row r="34" spans="2:9" x14ac:dyDescent="0.25">
      <c r="B34" s="58"/>
      <c r="C34" s="98" t="s">
        <v>38</v>
      </c>
      <c r="D34" s="15">
        <v>1</v>
      </c>
      <c r="E34" s="101">
        <v>199636.59000000003</v>
      </c>
      <c r="F34" s="49">
        <f t="shared" si="4"/>
        <v>0.50250461220349152</v>
      </c>
      <c r="G34" s="49"/>
      <c r="H34" s="82">
        <f t="shared" si="2"/>
        <v>0.25251088528578142</v>
      </c>
      <c r="I34" s="20"/>
    </row>
    <row r="35" spans="2:9" x14ac:dyDescent="0.25">
      <c r="B35" s="58"/>
      <c r="C35" s="98" t="s">
        <v>116</v>
      </c>
      <c r="D35" s="15">
        <v>1</v>
      </c>
      <c r="E35" s="101">
        <v>38811.759999999995</v>
      </c>
      <c r="F35" s="49">
        <f t="shared" si="4"/>
        <v>9.7692955022598699E-2</v>
      </c>
      <c r="G35" s="49"/>
      <c r="H35" s="82">
        <f t="shared" si="2"/>
        <v>9.5439134610474929E-3</v>
      </c>
      <c r="I35" s="20"/>
    </row>
    <row r="36" spans="2:9" ht="47.25" x14ac:dyDescent="0.25">
      <c r="B36" s="58"/>
      <c r="C36" s="98" t="s">
        <v>119</v>
      </c>
      <c r="D36" s="15" t="s">
        <v>101</v>
      </c>
      <c r="E36" s="101">
        <v>24976.710000000003</v>
      </c>
      <c r="F36" s="49">
        <f t="shared" si="4"/>
        <v>6.2868795608405595E-2</v>
      </c>
      <c r="G36" s="49"/>
      <c r="H36" s="82">
        <f t="shared" si="2"/>
        <v>3.9524854612514784E-3</v>
      </c>
      <c r="I36" s="20"/>
    </row>
    <row r="37" spans="2:9" x14ac:dyDescent="0.25">
      <c r="B37" s="58"/>
      <c r="C37" s="102" t="s">
        <v>102</v>
      </c>
      <c r="D37" s="103" t="s">
        <v>101</v>
      </c>
      <c r="E37" s="104">
        <v>23195.420000000002</v>
      </c>
      <c r="F37" s="47">
        <f t="shared" si="4"/>
        <v>5.838511633562319E-2</v>
      </c>
      <c r="G37" s="105"/>
      <c r="H37" s="89">
        <f>SUM(H31:H36)</f>
        <v>3910.706323001838</v>
      </c>
      <c r="I37" s="19"/>
    </row>
    <row r="38" spans="2:9" ht="16.5" thickBot="1" x14ac:dyDescent="0.3">
      <c r="B38" s="59"/>
      <c r="C38" s="21" t="s">
        <v>59</v>
      </c>
      <c r="D38" s="17">
        <f>SUM(D31:D37)</f>
        <v>9</v>
      </c>
      <c r="E38" s="106">
        <f>SUM(E31:E37)</f>
        <v>39728309.980000004</v>
      </c>
      <c r="F38" s="17">
        <f>SUM(F31:F37)</f>
        <v>100</v>
      </c>
      <c r="G38" s="17">
        <f>F31+F32+F33</f>
        <v>99.278548520829872</v>
      </c>
      <c r="H38" s="17">
        <f>SUM(H31:H37)</f>
        <v>7821.4126460036759</v>
      </c>
      <c r="I38" s="22"/>
    </row>
    <row r="39" spans="2:9" x14ac:dyDescent="0.25">
      <c r="B39" s="60" t="s">
        <v>73</v>
      </c>
      <c r="C39" s="41" t="s">
        <v>37</v>
      </c>
      <c r="D39" s="23">
        <v>1</v>
      </c>
      <c r="E39" s="77">
        <v>278284.72100000002</v>
      </c>
      <c r="F39" s="48">
        <f>E39/E$40*100</f>
        <v>100</v>
      </c>
      <c r="G39" s="107"/>
      <c r="H39" s="79">
        <f t="shared" si="2"/>
        <v>10000</v>
      </c>
      <c r="I39" s="24">
        <v>1</v>
      </c>
    </row>
    <row r="40" spans="2:9" ht="16.5" thickBot="1" x14ac:dyDescent="0.3">
      <c r="B40" s="62"/>
      <c r="C40" s="21" t="s">
        <v>59</v>
      </c>
      <c r="D40" s="17">
        <f>SUM(D39:D39)</f>
        <v>1</v>
      </c>
      <c r="E40" s="17">
        <f>SUM(E39:E39)</f>
        <v>278284.72100000002</v>
      </c>
      <c r="F40" s="17">
        <f>SUM(F39:F39)</f>
        <v>100</v>
      </c>
      <c r="G40" s="108">
        <f>F39</f>
        <v>100</v>
      </c>
      <c r="H40" s="17">
        <f>SUM(H39:H39)</f>
        <v>10000</v>
      </c>
      <c r="I40" s="22"/>
    </row>
    <row r="41" spans="2:9" ht="47.25" x14ac:dyDescent="0.25">
      <c r="B41" s="58" t="s">
        <v>74</v>
      </c>
      <c r="C41" s="109" t="s">
        <v>112</v>
      </c>
      <c r="D41" s="18">
        <v>2</v>
      </c>
      <c r="E41" s="110">
        <v>17787758.370000001</v>
      </c>
      <c r="F41" s="47">
        <f>E41/E$43*100</f>
        <v>99.32923377343667</v>
      </c>
      <c r="G41" s="47"/>
      <c r="H41" s="89">
        <f t="shared" si="2"/>
        <v>9866.2966820180318</v>
      </c>
      <c r="I41" s="19">
        <v>1</v>
      </c>
    </row>
    <row r="42" spans="2:9" x14ac:dyDescent="0.25">
      <c r="B42" s="58"/>
      <c r="C42" s="16" t="s">
        <v>42</v>
      </c>
      <c r="D42" s="14">
        <v>1</v>
      </c>
      <c r="E42" s="92">
        <v>120120</v>
      </c>
      <c r="F42" s="49">
        <f>E42/E$43*100</f>
        <v>0.67076622656333129</v>
      </c>
      <c r="G42" s="69"/>
      <c r="H42" s="89">
        <f t="shared" si="2"/>
        <v>0.44992733069801027</v>
      </c>
      <c r="I42" s="20"/>
    </row>
    <row r="43" spans="2:9" ht="16.5" thickBot="1" x14ac:dyDescent="0.3">
      <c r="B43" s="59"/>
      <c r="C43" s="21" t="s">
        <v>59</v>
      </c>
      <c r="D43" s="17">
        <f>SUM(D41:D42)</f>
        <v>3</v>
      </c>
      <c r="E43" s="17">
        <f>SUM(E41:E42)</f>
        <v>17907878.370000001</v>
      </c>
      <c r="F43" s="17">
        <f>SUM(F41:F42)</f>
        <v>100</v>
      </c>
      <c r="G43" s="17">
        <f>F41</f>
        <v>99.32923377343667</v>
      </c>
      <c r="H43" s="17">
        <f>SUM(H41:H42)</f>
        <v>9866.7466093487292</v>
      </c>
      <c r="I43" s="22"/>
    </row>
    <row r="44" spans="2:9" ht="45" x14ac:dyDescent="0.25">
      <c r="B44" s="60" t="s">
        <v>75</v>
      </c>
      <c r="C44" s="111" t="s">
        <v>129</v>
      </c>
      <c r="D44" s="23">
        <v>2</v>
      </c>
      <c r="E44" s="93">
        <v>11687959.120000003</v>
      </c>
      <c r="F44" s="48">
        <f>E44/E$47*100</f>
        <v>50.167858399740972</v>
      </c>
      <c r="G44" s="78"/>
      <c r="H44" s="79">
        <f t="shared" si="2"/>
        <v>2516.8140164164606</v>
      </c>
      <c r="I44" s="24">
        <v>1</v>
      </c>
    </row>
    <row r="45" spans="2:9" x14ac:dyDescent="0.25">
      <c r="B45" s="61"/>
      <c r="C45" s="112" t="s">
        <v>37</v>
      </c>
      <c r="D45" s="14">
        <v>1</v>
      </c>
      <c r="E45" s="92">
        <v>11422107.813999999</v>
      </c>
      <c r="F45" s="49">
        <f t="shared" ref="F45:F46" si="5">E45/E$47*100</f>
        <v>49.026753221509104</v>
      </c>
      <c r="G45" s="83"/>
      <c r="H45" s="82">
        <f t="shared" si="2"/>
        <v>2403.6225314427534</v>
      </c>
      <c r="I45" s="20">
        <v>3</v>
      </c>
    </row>
    <row r="46" spans="2:9" ht="45" x14ac:dyDescent="0.25">
      <c r="B46" s="61"/>
      <c r="C46" s="113" t="s">
        <v>130</v>
      </c>
      <c r="D46" s="14">
        <v>1</v>
      </c>
      <c r="E46" s="70">
        <v>187637</v>
      </c>
      <c r="F46" s="49">
        <f t="shared" si="5"/>
        <v>0.80538837874992464</v>
      </c>
      <c r="G46" s="49"/>
      <c r="H46" s="82">
        <f t="shared" si="2"/>
        <v>0.64865044062543209</v>
      </c>
      <c r="I46" s="20"/>
    </row>
    <row r="47" spans="2:9" ht="16.5" thickBot="1" x14ac:dyDescent="0.3">
      <c r="B47" s="62"/>
      <c r="C47" s="21" t="s">
        <v>59</v>
      </c>
      <c r="D47" s="17">
        <f>SUM(D44:D46)</f>
        <v>4</v>
      </c>
      <c r="E47" s="114">
        <f>SUM(E44:E46)</f>
        <v>23297703.934</v>
      </c>
      <c r="F47" s="17">
        <f>SUM(F44:F46)</f>
        <v>100</v>
      </c>
      <c r="G47" s="17">
        <f>F44+F45</f>
        <v>99.194611621250075</v>
      </c>
      <c r="H47" s="17">
        <f>SUM(H44:H46)</f>
        <v>4921.0851982998392</v>
      </c>
      <c r="I47" s="22"/>
    </row>
    <row r="48" spans="2:9" ht="47.25" x14ac:dyDescent="0.25">
      <c r="B48" s="57" t="s">
        <v>76</v>
      </c>
      <c r="C48" s="28" t="s">
        <v>131</v>
      </c>
      <c r="D48" s="42">
        <v>2</v>
      </c>
      <c r="E48" s="115">
        <v>10762114.490000002</v>
      </c>
      <c r="F48" s="48">
        <f t="shared" ref="F48:F53" si="6">E48/E$54*100</f>
        <v>39.919074192600043</v>
      </c>
      <c r="G48" s="78"/>
      <c r="H48" s="116">
        <f t="shared" si="2"/>
        <v>1593.5324843943067</v>
      </c>
      <c r="I48" s="24">
        <v>3</v>
      </c>
    </row>
    <row r="49" spans="2:9" x14ac:dyDescent="0.25">
      <c r="B49" s="58"/>
      <c r="C49" s="29" t="s">
        <v>37</v>
      </c>
      <c r="D49" s="15">
        <v>1</v>
      </c>
      <c r="E49" s="117">
        <v>10566428.564999998</v>
      </c>
      <c r="F49" s="49">
        <f t="shared" si="6"/>
        <v>39.193231611592275</v>
      </c>
      <c r="G49" s="81"/>
      <c r="H49" s="118">
        <f t="shared" si="2"/>
        <v>1536.109404159916</v>
      </c>
      <c r="I49" s="20">
        <v>3</v>
      </c>
    </row>
    <row r="50" spans="2:9" x14ac:dyDescent="0.25">
      <c r="B50" s="58"/>
      <c r="C50" s="29" t="s">
        <v>38</v>
      </c>
      <c r="D50" s="15">
        <v>1</v>
      </c>
      <c r="E50" s="117">
        <v>3586188.8200000003</v>
      </c>
      <c r="F50" s="49">
        <f t="shared" si="6"/>
        <v>13.301971253629805</v>
      </c>
      <c r="G50" s="83"/>
      <c r="H50" s="118">
        <f t="shared" si="2"/>
        <v>176.9424392323937</v>
      </c>
      <c r="I50" s="20">
        <v>3</v>
      </c>
    </row>
    <row r="51" spans="2:9" x14ac:dyDescent="0.25">
      <c r="B51" s="58"/>
      <c r="C51" s="29" t="s">
        <v>43</v>
      </c>
      <c r="D51" s="15">
        <v>1</v>
      </c>
      <c r="E51" s="117">
        <v>2007906</v>
      </c>
      <c r="F51" s="49">
        <f t="shared" si="6"/>
        <v>7.4477695493989096</v>
      </c>
      <c r="G51" s="49"/>
      <c r="H51" s="118">
        <f t="shared" si="2"/>
        <v>55.469271260953633</v>
      </c>
      <c r="I51" s="20"/>
    </row>
    <row r="52" spans="2:9" x14ac:dyDescent="0.25">
      <c r="B52" s="58"/>
      <c r="C52" s="29" t="s">
        <v>121</v>
      </c>
      <c r="D52" s="15" t="s">
        <v>101</v>
      </c>
      <c r="E52" s="117">
        <v>27357</v>
      </c>
      <c r="F52" s="49">
        <f t="shared" si="6"/>
        <v>0.10147319225247893</v>
      </c>
      <c r="G52" s="49"/>
      <c r="H52" s="118">
        <f t="shared" si="2"/>
        <v>1.029680874590855E-2</v>
      </c>
      <c r="I52" s="20"/>
    </row>
    <row r="53" spans="2:9" x14ac:dyDescent="0.25">
      <c r="B53" s="58"/>
      <c r="C53" s="29" t="s">
        <v>44</v>
      </c>
      <c r="D53" s="15" t="s">
        <v>101</v>
      </c>
      <c r="E53" s="117">
        <v>9835</v>
      </c>
      <c r="F53" s="49">
        <f t="shared" si="6"/>
        <v>3.6480200526487934E-2</v>
      </c>
      <c r="G53" s="49"/>
      <c r="H53" s="118">
        <f t="shared" si="2"/>
        <v>1.3308050304527705E-3</v>
      </c>
      <c r="I53" s="20"/>
    </row>
    <row r="54" spans="2:9" ht="16.5" thickBot="1" x14ac:dyDescent="0.3">
      <c r="B54" s="59"/>
      <c r="C54" s="21" t="s">
        <v>59</v>
      </c>
      <c r="D54" s="33">
        <f>SUM(D48:D53)</f>
        <v>5</v>
      </c>
      <c r="E54" s="106">
        <f>SUM(E48:E53)</f>
        <v>26959829.875</v>
      </c>
      <c r="F54" s="17">
        <f>SUM(F48:F53)</f>
        <v>100</v>
      </c>
      <c r="G54" s="17">
        <f>F50+F49+F48</f>
        <v>92.414277057822119</v>
      </c>
      <c r="H54" s="119">
        <f>SUM(H48:H53)</f>
        <v>3362.0652266613461</v>
      </c>
      <c r="I54" s="22"/>
    </row>
    <row r="55" spans="2:9" ht="47.25" x14ac:dyDescent="0.25">
      <c r="B55" s="57" t="s">
        <v>77</v>
      </c>
      <c r="C55" s="28" t="s">
        <v>112</v>
      </c>
      <c r="D55" s="23">
        <v>1</v>
      </c>
      <c r="E55" s="93">
        <v>1105127.99</v>
      </c>
      <c r="F55" s="48">
        <f>E55/E$57*100</f>
        <v>99.545655984348883</v>
      </c>
      <c r="G55" s="48"/>
      <c r="H55" s="79">
        <f t="shared" si="2"/>
        <v>9909.3376253543338</v>
      </c>
      <c r="I55" s="24">
        <v>1</v>
      </c>
    </row>
    <row r="56" spans="2:9" x14ac:dyDescent="0.25">
      <c r="B56" s="58"/>
      <c r="C56" s="16" t="s">
        <v>45</v>
      </c>
      <c r="D56" s="14">
        <v>1</v>
      </c>
      <c r="E56" s="92">
        <v>5044</v>
      </c>
      <c r="F56" s="49">
        <f>E56/E$57*100</f>
        <v>0.45434401565112453</v>
      </c>
      <c r="G56" s="69"/>
      <c r="H56" s="82">
        <f t="shared" si="2"/>
        <v>0.20642848455798929</v>
      </c>
      <c r="I56" s="20"/>
    </row>
    <row r="57" spans="2:9" ht="16.5" thickBot="1" x14ac:dyDescent="0.3">
      <c r="B57" s="59"/>
      <c r="C57" s="21" t="s">
        <v>59</v>
      </c>
      <c r="D57" s="17">
        <f>SUM(D55:D56)</f>
        <v>2</v>
      </c>
      <c r="E57" s="17">
        <f>SUM(E55:E56)</f>
        <v>1110171.99</v>
      </c>
      <c r="F57" s="17">
        <f>SUM(F55:F56)</f>
        <v>100.00000000000001</v>
      </c>
      <c r="G57" s="17">
        <f>F55</f>
        <v>99.545655984348883</v>
      </c>
      <c r="H57" s="17">
        <f>SUM(H55:H56)</f>
        <v>9909.5440538388921</v>
      </c>
      <c r="I57" s="22"/>
    </row>
    <row r="58" spans="2:9" ht="47.25" x14ac:dyDescent="0.25">
      <c r="B58" s="58" t="s">
        <v>78</v>
      </c>
      <c r="C58" s="28" t="s">
        <v>112</v>
      </c>
      <c r="D58" s="18">
        <v>1</v>
      </c>
      <c r="E58" s="110">
        <v>755991.04000000004</v>
      </c>
      <c r="F58" s="47">
        <f>E58/E$59*100</f>
        <v>100</v>
      </c>
      <c r="G58" s="47"/>
      <c r="H58" s="89">
        <f t="shared" si="2"/>
        <v>10000</v>
      </c>
      <c r="I58" s="19">
        <v>1</v>
      </c>
    </row>
    <row r="59" spans="2:9" ht="16.5" thickBot="1" x14ac:dyDescent="0.3">
      <c r="B59" s="59"/>
      <c r="C59" s="21" t="s">
        <v>59</v>
      </c>
      <c r="D59" s="17">
        <f>SUM(D58:D58)</f>
        <v>1</v>
      </c>
      <c r="E59" s="17">
        <f>SUM(E58:E58)</f>
        <v>755991.04000000004</v>
      </c>
      <c r="F59" s="17">
        <f>SUM(F58:F58)</f>
        <v>100</v>
      </c>
      <c r="G59" s="17">
        <f>F58</f>
        <v>100</v>
      </c>
      <c r="H59" s="17">
        <f>SUM(H58:H58)</f>
        <v>10000</v>
      </c>
      <c r="I59" s="22"/>
    </row>
    <row r="60" spans="2:9" ht="47.25" x14ac:dyDescent="0.25">
      <c r="B60" s="57" t="s">
        <v>79</v>
      </c>
      <c r="C60" s="28" t="s">
        <v>112</v>
      </c>
      <c r="D60" s="23">
        <v>1</v>
      </c>
      <c r="E60" s="93">
        <v>1208493.94</v>
      </c>
      <c r="F60" s="48">
        <f>E60/E$62*100</f>
        <v>93.573334149752185</v>
      </c>
      <c r="G60" s="48"/>
      <c r="H60" s="79">
        <f t="shared" si="2"/>
        <v>8755.9688639011783</v>
      </c>
      <c r="I60" s="24">
        <v>1</v>
      </c>
    </row>
    <row r="61" spans="2:9" x14ac:dyDescent="0.25">
      <c r="B61" s="58"/>
      <c r="C61" s="16" t="s">
        <v>46</v>
      </c>
      <c r="D61" s="14">
        <v>1</v>
      </c>
      <c r="E61" s="92">
        <v>83000</v>
      </c>
      <c r="F61" s="49">
        <f>E61/E$62*100</f>
        <v>6.4266658502478151</v>
      </c>
      <c r="G61" s="69"/>
      <c r="H61" s="82">
        <f t="shared" si="2"/>
        <v>41.302033950741475</v>
      </c>
      <c r="I61" s="20"/>
    </row>
    <row r="62" spans="2:9" ht="16.5" thickBot="1" x14ac:dyDescent="0.3">
      <c r="B62" s="59"/>
      <c r="C62" s="21" t="s">
        <v>59</v>
      </c>
      <c r="D62" s="17">
        <f>SUM(D60:D61)</f>
        <v>2</v>
      </c>
      <c r="E62" s="17">
        <f>SUM(E60:E61)</f>
        <v>1291493.94</v>
      </c>
      <c r="F62" s="17">
        <f>SUM(F60:F61)</f>
        <v>100</v>
      </c>
      <c r="G62" s="17">
        <f>F60</f>
        <v>93.573334149752185</v>
      </c>
      <c r="H62" s="17">
        <f>SUM(H60:H61)</f>
        <v>8797.2708978519204</v>
      </c>
      <c r="I62" s="22"/>
    </row>
    <row r="63" spans="2:9" ht="47.25" x14ac:dyDescent="0.25">
      <c r="B63" s="57" t="s">
        <v>80</v>
      </c>
      <c r="C63" s="28" t="s">
        <v>112</v>
      </c>
      <c r="D63" s="23">
        <v>1</v>
      </c>
      <c r="E63" s="93">
        <v>603108.27999999991</v>
      </c>
      <c r="F63" s="48">
        <f>E63/E$65*100</f>
        <v>73.636872131272114</v>
      </c>
      <c r="G63" s="78"/>
      <c r="H63" s="79">
        <f t="shared" si="2"/>
        <v>5422.3889372773201</v>
      </c>
      <c r="I63" s="24">
        <v>1</v>
      </c>
    </row>
    <row r="64" spans="2:9" ht="49.5" customHeight="1" x14ac:dyDescent="0.25">
      <c r="B64" s="58"/>
      <c r="C64" s="31" t="s">
        <v>132</v>
      </c>
      <c r="D64" s="14">
        <v>1</v>
      </c>
      <c r="E64" s="92">
        <v>215922</v>
      </c>
      <c r="F64" s="49">
        <f>E64/E$65*100</f>
        <v>26.363127868727886</v>
      </c>
      <c r="G64" s="83"/>
      <c r="H64" s="82">
        <f t="shared" si="2"/>
        <v>695.01451102289695</v>
      </c>
      <c r="I64" s="20">
        <v>3</v>
      </c>
    </row>
    <row r="65" spans="2:9" ht="16.5" thickBot="1" x14ac:dyDescent="0.3">
      <c r="B65" s="58"/>
      <c r="C65" s="26" t="s">
        <v>59</v>
      </c>
      <c r="D65" s="27">
        <f>SUM(D63:D64)</f>
        <v>2</v>
      </c>
      <c r="E65" s="27">
        <f>SUM(E63:E64)</f>
        <v>819030.27999999991</v>
      </c>
      <c r="F65" s="27">
        <f>SUM(F63:F64)</f>
        <v>100</v>
      </c>
      <c r="G65" s="27">
        <f>F63+F64</f>
        <v>100</v>
      </c>
      <c r="H65" s="27">
        <f>SUM(H63:H64)</f>
        <v>6117.403448300217</v>
      </c>
      <c r="I65" s="32"/>
    </row>
    <row r="66" spans="2:9" ht="47.25" x14ac:dyDescent="0.25">
      <c r="B66" s="57" t="s">
        <v>81</v>
      </c>
      <c r="C66" s="28" t="s">
        <v>112</v>
      </c>
      <c r="D66" s="23">
        <v>1</v>
      </c>
      <c r="E66" s="93">
        <v>520178.54</v>
      </c>
      <c r="F66" s="48">
        <f>E66/E$68*100</f>
        <v>89.436067715215145</v>
      </c>
      <c r="G66" s="48"/>
      <c r="H66" s="79">
        <f t="shared" si="2"/>
        <v>7998.810208360549</v>
      </c>
      <c r="I66" s="24">
        <v>1</v>
      </c>
    </row>
    <row r="67" spans="2:9" x14ac:dyDescent="0.25">
      <c r="B67" s="58"/>
      <c r="C67" s="16" t="s">
        <v>110</v>
      </c>
      <c r="D67" s="14">
        <v>1</v>
      </c>
      <c r="E67" s="92">
        <v>61442</v>
      </c>
      <c r="F67" s="49">
        <f>E67/E$68*100</f>
        <v>10.563932284784853</v>
      </c>
      <c r="G67" s="69"/>
      <c r="H67" s="82">
        <f t="shared" si="2"/>
        <v>111.59666531751972</v>
      </c>
      <c r="I67" s="120" t="s">
        <v>61</v>
      </c>
    </row>
    <row r="68" spans="2:9" ht="16.5" thickBot="1" x14ac:dyDescent="0.3">
      <c r="B68" s="59"/>
      <c r="C68" s="21" t="s">
        <v>59</v>
      </c>
      <c r="D68" s="17">
        <f>SUM(D66:D67)</f>
        <v>2</v>
      </c>
      <c r="E68" s="17">
        <f>SUM(E66:E67)</f>
        <v>581620.54</v>
      </c>
      <c r="F68" s="17">
        <f>SUM(F66:F67)</f>
        <v>100</v>
      </c>
      <c r="G68" s="17">
        <f>F66</f>
        <v>89.436067715215145</v>
      </c>
      <c r="H68" s="17">
        <f>SUM(H66:H67)</f>
        <v>8110.4068736780691</v>
      </c>
      <c r="I68" s="22"/>
    </row>
    <row r="69" spans="2:9" ht="47.25" x14ac:dyDescent="0.25">
      <c r="B69" s="57" t="s">
        <v>82</v>
      </c>
      <c r="C69" s="28" t="s">
        <v>112</v>
      </c>
      <c r="D69" s="23">
        <v>1</v>
      </c>
      <c r="E69" s="93">
        <v>525820.64</v>
      </c>
      <c r="F69" s="48">
        <f>E69/E$70*100</f>
        <v>100</v>
      </c>
      <c r="G69" s="48"/>
      <c r="H69" s="79">
        <f t="shared" ref="H69:H118" si="7">F69*F69</f>
        <v>10000</v>
      </c>
      <c r="I69" s="24">
        <v>1</v>
      </c>
    </row>
    <row r="70" spans="2:9" ht="16.5" thickBot="1" x14ac:dyDescent="0.3">
      <c r="B70" s="59"/>
      <c r="C70" s="21" t="s">
        <v>59</v>
      </c>
      <c r="D70" s="17">
        <f>SUM(D69)</f>
        <v>1</v>
      </c>
      <c r="E70" s="17">
        <f>SUM(E69)</f>
        <v>525820.64</v>
      </c>
      <c r="F70" s="17">
        <f>SUM(F69)</f>
        <v>100</v>
      </c>
      <c r="G70" s="17">
        <f>F69</f>
        <v>100</v>
      </c>
      <c r="H70" s="17">
        <f>SUM(H69)</f>
        <v>10000</v>
      </c>
      <c r="I70" s="22"/>
    </row>
    <row r="71" spans="2:9" ht="47.25" x14ac:dyDescent="0.25">
      <c r="B71" s="57" t="s">
        <v>83</v>
      </c>
      <c r="C71" s="28" t="s">
        <v>112</v>
      </c>
      <c r="D71" s="23">
        <v>1</v>
      </c>
      <c r="E71" s="93">
        <v>1035415.0399999999</v>
      </c>
      <c r="F71" s="48">
        <f>E71/E$73*100</f>
        <v>70.525629615888292</v>
      </c>
      <c r="G71" s="121"/>
      <c r="H71" s="79">
        <f t="shared" si="7"/>
        <v>4973.8644327174597</v>
      </c>
      <c r="I71" s="24">
        <v>1</v>
      </c>
    </row>
    <row r="72" spans="2:9" x14ac:dyDescent="0.25">
      <c r="B72" s="58"/>
      <c r="C72" s="16" t="s">
        <v>37</v>
      </c>
      <c r="D72" s="14">
        <v>1</v>
      </c>
      <c r="E72" s="92">
        <v>432725.04700000002</v>
      </c>
      <c r="F72" s="49">
        <f>E72/E$73*100</f>
        <v>29.474370384111719</v>
      </c>
      <c r="G72" s="122"/>
      <c r="H72" s="82">
        <f t="shared" si="7"/>
        <v>868.73850953980195</v>
      </c>
      <c r="I72" s="20">
        <v>3</v>
      </c>
    </row>
    <row r="73" spans="2:9" ht="16.5" thickBot="1" x14ac:dyDescent="0.3">
      <c r="B73" s="58"/>
      <c r="C73" s="26" t="s">
        <v>59</v>
      </c>
      <c r="D73" s="27">
        <f>SUM(D71:D72)</f>
        <v>2</v>
      </c>
      <c r="E73" s="27">
        <f>SUM(E71:E72)</f>
        <v>1468140.0869999998</v>
      </c>
      <c r="F73" s="27">
        <f>SUM(F71:F72)</f>
        <v>100.00000000000001</v>
      </c>
      <c r="G73" s="27">
        <f>F71+F72</f>
        <v>100.00000000000001</v>
      </c>
      <c r="H73" s="27">
        <f>SUM(H71:H72)</f>
        <v>5842.6029422572619</v>
      </c>
      <c r="I73" s="32"/>
    </row>
    <row r="74" spans="2:9" ht="47.25" x14ac:dyDescent="0.25">
      <c r="B74" s="57" t="s">
        <v>84</v>
      </c>
      <c r="C74" s="28" t="s">
        <v>112</v>
      </c>
      <c r="D74" s="23">
        <v>1</v>
      </c>
      <c r="E74" s="93">
        <v>549037.94999999995</v>
      </c>
      <c r="F74" s="48">
        <f>E74/E$76*100</f>
        <v>68.704575227484838</v>
      </c>
      <c r="G74" s="78"/>
      <c r="H74" s="79">
        <f t="shared" si="7"/>
        <v>4720.3186571891229</v>
      </c>
      <c r="I74" s="24">
        <v>1</v>
      </c>
    </row>
    <row r="75" spans="2:9" x14ac:dyDescent="0.25">
      <c r="B75" s="58"/>
      <c r="C75" s="16" t="s">
        <v>37</v>
      </c>
      <c r="D75" s="14">
        <v>1</v>
      </c>
      <c r="E75" s="92">
        <v>250090.70799999998</v>
      </c>
      <c r="F75" s="49">
        <f>E75/E$76*100</f>
        <v>31.295424772515169</v>
      </c>
      <c r="G75" s="83"/>
      <c r="H75" s="82">
        <f t="shared" si="7"/>
        <v>979.40361169215612</v>
      </c>
      <c r="I75" s="20">
        <v>3</v>
      </c>
    </row>
    <row r="76" spans="2:9" ht="16.5" thickBot="1" x14ac:dyDescent="0.3">
      <c r="B76" s="59"/>
      <c r="C76" s="21" t="s">
        <v>59</v>
      </c>
      <c r="D76" s="17">
        <f>SUM(D74:D75)</f>
        <v>2</v>
      </c>
      <c r="E76" s="17">
        <f>SUM(E74:E75)</f>
        <v>799128.65799999994</v>
      </c>
      <c r="F76" s="17">
        <f>SUM(F74:F75)</f>
        <v>100</v>
      </c>
      <c r="G76" s="17">
        <f>F74+F75</f>
        <v>100</v>
      </c>
      <c r="H76" s="17">
        <f>SUM(H74:H75)</f>
        <v>5699.722268881279</v>
      </c>
      <c r="I76" s="22"/>
    </row>
    <row r="77" spans="2:9" ht="16.5" thickBot="1" x14ac:dyDescent="0.3">
      <c r="B77" s="60" t="s">
        <v>85</v>
      </c>
      <c r="C77" s="28" t="s">
        <v>37</v>
      </c>
      <c r="D77" s="43">
        <v>3</v>
      </c>
      <c r="E77" s="93">
        <v>20395180.650000002</v>
      </c>
      <c r="F77" s="48">
        <f>E77/E$82*100</f>
        <v>76.482185629886374</v>
      </c>
      <c r="G77" s="78"/>
      <c r="H77" s="79">
        <f t="shared" si="7"/>
        <v>5849.5247187243976</v>
      </c>
      <c r="I77" s="24">
        <v>1</v>
      </c>
    </row>
    <row r="78" spans="2:9" ht="47.25" x14ac:dyDescent="0.25">
      <c r="B78" s="61"/>
      <c r="C78" s="28" t="s">
        <v>112</v>
      </c>
      <c r="D78" s="34">
        <v>4</v>
      </c>
      <c r="E78" s="92">
        <v>6200701.9939999999</v>
      </c>
      <c r="F78" s="49">
        <f>E78/E$82*100</f>
        <v>23.252710975164344</v>
      </c>
      <c r="G78" s="83"/>
      <c r="H78" s="82">
        <f t="shared" si="7"/>
        <v>540.68856769452839</v>
      </c>
      <c r="I78" s="20">
        <v>3</v>
      </c>
    </row>
    <row r="79" spans="2:9" x14ac:dyDescent="0.25">
      <c r="B79" s="61"/>
      <c r="C79" s="16" t="s">
        <v>47</v>
      </c>
      <c r="D79" s="15">
        <v>1</v>
      </c>
      <c r="E79" s="92">
        <v>43473</v>
      </c>
      <c r="F79" s="49">
        <f>E79/E$82*100</f>
        <v>0.16302430034558432</v>
      </c>
      <c r="G79" s="69"/>
      <c r="H79" s="82">
        <f t="shared" si="7"/>
        <v>2.6576922503167285E-2</v>
      </c>
      <c r="I79" s="20"/>
    </row>
    <row r="80" spans="2:9" x14ac:dyDescent="0.25">
      <c r="B80" s="61"/>
      <c r="C80" s="16" t="s">
        <v>48</v>
      </c>
      <c r="D80" s="15">
        <v>1</v>
      </c>
      <c r="E80" s="92">
        <v>13649</v>
      </c>
      <c r="F80" s="49">
        <f>E80/E$82*100</f>
        <v>5.1183922789245745E-2</v>
      </c>
      <c r="G80" s="69"/>
      <c r="H80" s="82">
        <f t="shared" si="7"/>
        <v>2.6197939520954698E-3</v>
      </c>
      <c r="I80" s="20"/>
    </row>
    <row r="81" spans="2:9" x14ac:dyDescent="0.25">
      <c r="B81" s="61"/>
      <c r="C81" s="16" t="s">
        <v>86</v>
      </c>
      <c r="D81" s="15">
        <v>1</v>
      </c>
      <c r="E81" s="92">
        <v>13572</v>
      </c>
      <c r="F81" s="49">
        <f>E81/E$82*100</f>
        <v>5.0895171814465769E-2</v>
      </c>
      <c r="G81" s="69"/>
      <c r="H81" s="82">
        <f t="shared" si="7"/>
        <v>2.5903185140239908E-3</v>
      </c>
      <c r="I81" s="20"/>
    </row>
    <row r="82" spans="2:9" ht="16.5" thickBot="1" x14ac:dyDescent="0.3">
      <c r="B82" s="62"/>
      <c r="C82" s="21" t="s">
        <v>59</v>
      </c>
      <c r="D82" s="17">
        <f>SUM(D77:D81)</f>
        <v>10</v>
      </c>
      <c r="E82" s="17">
        <f>SUM(E77:E81)</f>
        <v>26666576.644000001</v>
      </c>
      <c r="F82" s="17">
        <f>SUM(F77:F81)</f>
        <v>100.00000000000001</v>
      </c>
      <c r="G82" s="17">
        <f>F77+F78</f>
        <v>99.734896605050722</v>
      </c>
      <c r="H82" s="17">
        <f>SUM(H77:H81)</f>
        <v>6390.2450734538961</v>
      </c>
      <c r="I82" s="22"/>
    </row>
    <row r="83" spans="2:9" ht="47.25" x14ac:dyDescent="0.25">
      <c r="B83" s="58" t="s">
        <v>87</v>
      </c>
      <c r="C83" s="28" t="s">
        <v>112</v>
      </c>
      <c r="D83" s="18">
        <v>1</v>
      </c>
      <c r="E83" s="110">
        <v>711383.08999999985</v>
      </c>
      <c r="F83" s="47">
        <f>E83/E$85*100</f>
        <v>99.629845458448159</v>
      </c>
      <c r="G83" s="47">
        <f>F83</f>
        <v>99.629845458448159</v>
      </c>
      <c r="H83" s="89">
        <f t="shared" si="7"/>
        <v>9926.1061060742632</v>
      </c>
      <c r="I83" s="19">
        <v>1</v>
      </c>
    </row>
    <row r="84" spans="2:9" x14ac:dyDescent="0.25">
      <c r="B84" s="58"/>
      <c r="C84" s="16" t="s">
        <v>109</v>
      </c>
      <c r="D84" s="14">
        <v>1</v>
      </c>
      <c r="E84" s="92">
        <v>2643</v>
      </c>
      <c r="F84" s="49">
        <f>E84/E$85*100</f>
        <v>0.37015454155183608</v>
      </c>
      <c r="G84" s="69"/>
      <c r="H84" s="82">
        <f t="shared" si="7"/>
        <v>0.13701438463144994</v>
      </c>
      <c r="I84" s="20"/>
    </row>
    <row r="85" spans="2:9" ht="16.5" thickBot="1" x14ac:dyDescent="0.3">
      <c r="B85" s="58"/>
      <c r="C85" s="26" t="s">
        <v>59</v>
      </c>
      <c r="D85" s="27">
        <f>SUM(D83:D84)</f>
        <v>2</v>
      </c>
      <c r="E85" s="27">
        <f>SUM(E83:E84)</f>
        <v>714026.08999999985</v>
      </c>
      <c r="F85" s="27">
        <f>SUM(F83:F84)</f>
        <v>100</v>
      </c>
      <c r="G85" s="27">
        <f>SUM(G83:G84)</f>
        <v>99.629845458448159</v>
      </c>
      <c r="H85" s="27">
        <f>SUM(H83:H84)</f>
        <v>9926.2431204588938</v>
      </c>
      <c r="I85" s="32"/>
    </row>
    <row r="86" spans="2:9" x14ac:dyDescent="0.25">
      <c r="B86" s="60" t="s">
        <v>88</v>
      </c>
      <c r="C86" s="123" t="s">
        <v>37</v>
      </c>
      <c r="D86" s="23">
        <v>1</v>
      </c>
      <c r="E86" s="93">
        <v>605032.50999999989</v>
      </c>
      <c r="F86" s="48">
        <f>E86/E$89*100</f>
        <v>48.633424017845449</v>
      </c>
      <c r="G86" s="78"/>
      <c r="H86" s="79">
        <f t="shared" si="7"/>
        <v>2365.2099316995468</v>
      </c>
      <c r="I86" s="24">
        <v>1</v>
      </c>
    </row>
    <row r="87" spans="2:9" ht="47.25" x14ac:dyDescent="0.25">
      <c r="B87" s="61"/>
      <c r="C87" s="31" t="s">
        <v>112</v>
      </c>
      <c r="D87" s="14">
        <v>1</v>
      </c>
      <c r="E87" s="92">
        <v>412851.73899999994</v>
      </c>
      <c r="F87" s="49">
        <f t="shared" ref="F87:F88" si="8">E87/E$89*100</f>
        <v>33.185644320652891</v>
      </c>
      <c r="G87" s="81"/>
      <c r="H87" s="82">
        <f t="shared" si="7"/>
        <v>1101.2869889768815</v>
      </c>
      <c r="I87" s="20">
        <v>3</v>
      </c>
    </row>
    <row r="88" spans="2:9" x14ac:dyDescent="0.25">
      <c r="B88" s="61"/>
      <c r="C88" s="16" t="s">
        <v>49</v>
      </c>
      <c r="D88" s="14">
        <v>1</v>
      </c>
      <c r="E88" s="36">
        <v>226183.02</v>
      </c>
      <c r="F88" s="49">
        <f t="shared" si="8"/>
        <v>18.18093166150166</v>
      </c>
      <c r="G88" s="83"/>
      <c r="H88" s="82">
        <f t="shared" si="7"/>
        <v>330.54627608019348</v>
      </c>
      <c r="I88" s="20" t="s">
        <v>61</v>
      </c>
    </row>
    <row r="89" spans="2:9" ht="16.5" thickBot="1" x14ac:dyDescent="0.3">
      <c r="B89" s="62"/>
      <c r="C89" s="21" t="s">
        <v>59</v>
      </c>
      <c r="D89" s="17">
        <f>SUM(D86:D88)</f>
        <v>3</v>
      </c>
      <c r="E89" s="17">
        <f>SUM(E86:E88)</f>
        <v>1244067.2689999999</v>
      </c>
      <c r="F89" s="17">
        <f>SUM(F86:F88)</f>
        <v>100</v>
      </c>
      <c r="G89" s="17">
        <f>F88+F87+F86</f>
        <v>100</v>
      </c>
      <c r="H89" s="17">
        <f>SUM(H86:H88)</f>
        <v>3797.0431967566215</v>
      </c>
      <c r="I89" s="22"/>
    </row>
    <row r="90" spans="2:9" ht="47.25" x14ac:dyDescent="0.25">
      <c r="B90" s="58" t="s">
        <v>89</v>
      </c>
      <c r="C90" s="28" t="s">
        <v>112</v>
      </c>
      <c r="D90" s="18">
        <v>1</v>
      </c>
      <c r="E90" s="110">
        <v>604631.17999999993</v>
      </c>
      <c r="F90" s="47">
        <f>E90/E$91*100</f>
        <v>100</v>
      </c>
      <c r="G90" s="47"/>
      <c r="H90" s="89">
        <f t="shared" si="7"/>
        <v>10000</v>
      </c>
      <c r="I90" s="19">
        <v>1</v>
      </c>
    </row>
    <row r="91" spans="2:9" ht="16.5" thickBot="1" x14ac:dyDescent="0.3">
      <c r="B91" s="58"/>
      <c r="C91" s="26" t="s">
        <v>59</v>
      </c>
      <c r="D91" s="27">
        <f>SUM(D90)</f>
        <v>1</v>
      </c>
      <c r="E91" s="27">
        <f>SUM(E90)</f>
        <v>604631.17999999993</v>
      </c>
      <c r="F91" s="27">
        <f>SUM(F90)</f>
        <v>100</v>
      </c>
      <c r="G91" s="27">
        <f>F90</f>
        <v>100</v>
      </c>
      <c r="H91" s="27">
        <f>SUM(H90)</f>
        <v>10000</v>
      </c>
      <c r="I91" s="32"/>
    </row>
    <row r="92" spans="2:9" ht="47.25" x14ac:dyDescent="0.25">
      <c r="B92" s="57" t="s">
        <v>90</v>
      </c>
      <c r="C92" s="28" t="s">
        <v>112</v>
      </c>
      <c r="D92" s="23">
        <v>1</v>
      </c>
      <c r="E92" s="93">
        <v>1090107.73</v>
      </c>
      <c r="F92" s="48">
        <f>E92/E$93*100</f>
        <v>100</v>
      </c>
      <c r="G92" s="48"/>
      <c r="H92" s="79">
        <f t="shared" si="7"/>
        <v>10000</v>
      </c>
      <c r="I92" s="24">
        <v>1</v>
      </c>
    </row>
    <row r="93" spans="2:9" ht="16.5" thickBot="1" x14ac:dyDescent="0.3">
      <c r="B93" s="59"/>
      <c r="C93" s="21" t="s">
        <v>59</v>
      </c>
      <c r="D93" s="17">
        <f>SUM(D92)</f>
        <v>1</v>
      </c>
      <c r="E93" s="17">
        <f>SUM(E92)</f>
        <v>1090107.73</v>
      </c>
      <c r="F93" s="17">
        <f>SUM(F92)</f>
        <v>100</v>
      </c>
      <c r="G93" s="17">
        <f>F92</f>
        <v>100</v>
      </c>
      <c r="H93" s="17">
        <f>SUM(H92)</f>
        <v>10000</v>
      </c>
      <c r="I93" s="22"/>
    </row>
    <row r="94" spans="2:9" ht="47.25" x14ac:dyDescent="0.25">
      <c r="B94" s="57" t="s">
        <v>91</v>
      </c>
      <c r="C94" s="28" t="s">
        <v>112</v>
      </c>
      <c r="D94" s="23">
        <v>1</v>
      </c>
      <c r="E94" s="93">
        <v>866752.44</v>
      </c>
      <c r="F94" s="48">
        <f>E94/E$96*100</f>
        <v>78.861683592803544</v>
      </c>
      <c r="G94" s="78"/>
      <c r="H94" s="79">
        <f t="shared" si="7"/>
        <v>6219.1651390914594</v>
      </c>
      <c r="I94" s="24">
        <v>1</v>
      </c>
    </row>
    <row r="95" spans="2:9" x14ac:dyDescent="0.25">
      <c r="B95" s="58"/>
      <c r="C95" s="16" t="s">
        <v>50</v>
      </c>
      <c r="D95" s="14">
        <v>1</v>
      </c>
      <c r="E95" s="92">
        <v>232326.86</v>
      </c>
      <c r="F95" s="49">
        <f>E95/E$96*100</f>
        <v>21.138316407196463</v>
      </c>
      <c r="G95" s="83"/>
      <c r="H95" s="82">
        <f t="shared" si="7"/>
        <v>446.8284205307512</v>
      </c>
      <c r="I95" s="20" t="s">
        <v>62</v>
      </c>
    </row>
    <row r="96" spans="2:9" ht="16.5" thickBot="1" x14ac:dyDescent="0.3">
      <c r="B96" s="59"/>
      <c r="C96" s="21" t="s">
        <v>59</v>
      </c>
      <c r="D96" s="17">
        <f>SUM(D94:D95)</f>
        <v>2</v>
      </c>
      <c r="E96" s="17">
        <f>SUM(E94:E95)</f>
        <v>1099079.2999999998</v>
      </c>
      <c r="F96" s="17">
        <f>SUM(F94:F95)</f>
        <v>100</v>
      </c>
      <c r="G96" s="17">
        <f>F94+F95</f>
        <v>100</v>
      </c>
      <c r="H96" s="17">
        <f>SUM(H94:H95)</f>
        <v>6665.9935596222103</v>
      </c>
      <c r="I96" s="22"/>
    </row>
    <row r="97" spans="2:9" ht="16.5" thickBot="1" x14ac:dyDescent="0.3">
      <c r="B97" s="60" t="s">
        <v>92</v>
      </c>
      <c r="C97" s="41" t="s">
        <v>37</v>
      </c>
      <c r="D97" s="23">
        <v>1</v>
      </c>
      <c r="E97" s="93">
        <v>1352382.3800000001</v>
      </c>
      <c r="F97" s="48">
        <f>E97/E$99*100</f>
        <v>50.160439090116661</v>
      </c>
      <c r="G97" s="78"/>
      <c r="H97" s="79">
        <f t="shared" si="7"/>
        <v>2516.0696497133035</v>
      </c>
      <c r="I97" s="24">
        <v>1</v>
      </c>
    </row>
    <row r="98" spans="2:9" ht="47.25" x14ac:dyDescent="0.25">
      <c r="B98" s="61"/>
      <c r="C98" s="28" t="s">
        <v>112</v>
      </c>
      <c r="D98" s="14">
        <v>2</v>
      </c>
      <c r="E98" s="92">
        <v>1343731.14</v>
      </c>
      <c r="F98" s="49">
        <f>E98/E$99*100</f>
        <v>49.839560909883346</v>
      </c>
      <c r="G98" s="83"/>
      <c r="H98" s="82">
        <f t="shared" si="7"/>
        <v>2483.9818316899718</v>
      </c>
      <c r="I98" s="20">
        <v>3</v>
      </c>
    </row>
    <row r="99" spans="2:9" ht="16.5" thickBot="1" x14ac:dyDescent="0.3">
      <c r="B99" s="62"/>
      <c r="C99" s="21" t="s">
        <v>59</v>
      </c>
      <c r="D99" s="17">
        <f>SUM(D97:D98)</f>
        <v>3</v>
      </c>
      <c r="E99" s="17">
        <f>SUM(E97:E98)</f>
        <v>2696113.52</v>
      </c>
      <c r="F99" s="17">
        <f>SUM(F97:F98)</f>
        <v>100</v>
      </c>
      <c r="G99" s="17">
        <f>F98+F97</f>
        <v>100</v>
      </c>
      <c r="H99" s="17">
        <f>SUM(H97:H98)</f>
        <v>5000.0514814032758</v>
      </c>
      <c r="I99" s="22"/>
    </row>
    <row r="100" spans="2:9" ht="47.25" x14ac:dyDescent="0.25">
      <c r="B100" s="58" t="s">
        <v>93</v>
      </c>
      <c r="C100" s="28" t="s">
        <v>112</v>
      </c>
      <c r="D100" s="18">
        <v>1</v>
      </c>
      <c r="E100" s="110">
        <v>1495526.1900000002</v>
      </c>
      <c r="F100" s="47">
        <f>E100/E$102*100</f>
        <v>51.671836772121146</v>
      </c>
      <c r="G100" s="78"/>
      <c r="H100" s="89">
        <f t="shared" si="7"/>
        <v>2669.9787154047312</v>
      </c>
      <c r="I100" s="19">
        <v>1</v>
      </c>
    </row>
    <row r="101" spans="2:9" x14ac:dyDescent="0.25">
      <c r="B101" s="58"/>
      <c r="C101" s="16" t="s">
        <v>37</v>
      </c>
      <c r="D101" s="14">
        <v>1</v>
      </c>
      <c r="E101" s="92">
        <v>1398751.0089999998</v>
      </c>
      <c r="F101" s="49">
        <f>E101/E$102*100</f>
        <v>48.328163227878846</v>
      </c>
      <c r="G101" s="83"/>
      <c r="H101" s="82">
        <f t="shared" si="7"/>
        <v>2335.6113609805011</v>
      </c>
      <c r="I101" s="20">
        <v>3</v>
      </c>
    </row>
    <row r="102" spans="2:9" ht="16.5" thickBot="1" x14ac:dyDescent="0.3">
      <c r="B102" s="58"/>
      <c r="C102" s="26" t="s">
        <v>59</v>
      </c>
      <c r="D102" s="27">
        <f>SUM(D100:D101)</f>
        <v>2</v>
      </c>
      <c r="E102" s="27">
        <f>SUM(E100:E101)</f>
        <v>2894277.199</v>
      </c>
      <c r="F102" s="27">
        <f>SUM(F100:F101)</f>
        <v>100</v>
      </c>
      <c r="G102" s="27">
        <f>F101+F100</f>
        <v>100</v>
      </c>
      <c r="H102" s="27">
        <f>SUM(H100:H101)</f>
        <v>5005.5900763852324</v>
      </c>
      <c r="I102" s="32"/>
    </row>
    <row r="103" spans="2:9" ht="47.25" x14ac:dyDescent="0.25">
      <c r="B103" s="57" t="s">
        <v>94</v>
      </c>
      <c r="C103" s="28" t="s">
        <v>112</v>
      </c>
      <c r="D103" s="23">
        <v>1</v>
      </c>
      <c r="E103" s="93">
        <v>1264297.2600000002</v>
      </c>
      <c r="F103" s="48">
        <f>E103/E$104*100</f>
        <v>100</v>
      </c>
      <c r="G103" s="48"/>
      <c r="H103" s="79">
        <f t="shared" si="7"/>
        <v>10000</v>
      </c>
      <c r="I103" s="24">
        <v>1</v>
      </c>
    </row>
    <row r="104" spans="2:9" ht="16.5" thickBot="1" x14ac:dyDescent="0.3">
      <c r="B104" s="59"/>
      <c r="C104" s="21" t="s">
        <v>59</v>
      </c>
      <c r="D104" s="17">
        <f>SUM(D103)</f>
        <v>1</v>
      </c>
      <c r="E104" s="17">
        <f>SUM(E103)</f>
        <v>1264297.2600000002</v>
      </c>
      <c r="F104" s="17">
        <f>SUM(F103)</f>
        <v>100</v>
      </c>
      <c r="G104" s="17">
        <f>F103</f>
        <v>100</v>
      </c>
      <c r="H104" s="17">
        <f>SUM(H103)</f>
        <v>10000</v>
      </c>
      <c r="I104" s="22"/>
    </row>
    <row r="105" spans="2:9" ht="47.25" x14ac:dyDescent="0.25">
      <c r="B105" s="57" t="s">
        <v>95</v>
      </c>
      <c r="C105" s="28" t="s">
        <v>128</v>
      </c>
      <c r="D105" s="23">
        <v>2</v>
      </c>
      <c r="E105" s="93">
        <v>16818314.580000002</v>
      </c>
      <c r="F105" s="48">
        <f>E105/E$109*100</f>
        <v>50.738223120341686</v>
      </c>
      <c r="G105" s="78"/>
      <c r="H105" s="79">
        <f t="shared" si="7"/>
        <v>2574.3672854095757</v>
      </c>
      <c r="I105" s="24">
        <v>1</v>
      </c>
    </row>
    <row r="106" spans="2:9" x14ac:dyDescent="0.25">
      <c r="B106" s="58"/>
      <c r="C106" s="30" t="s">
        <v>96</v>
      </c>
      <c r="D106" s="14">
        <v>1</v>
      </c>
      <c r="E106" s="92">
        <v>9015447.8300000001</v>
      </c>
      <c r="F106" s="49">
        <f>E106/E$109*100</f>
        <v>27.198195238439894</v>
      </c>
      <c r="G106" s="81"/>
      <c r="H106" s="82">
        <f t="shared" si="7"/>
        <v>739.74182422829449</v>
      </c>
      <c r="I106" s="20" t="s">
        <v>62</v>
      </c>
    </row>
    <row r="107" spans="2:9" x14ac:dyDescent="0.25">
      <c r="B107" s="58"/>
      <c r="C107" s="16" t="s">
        <v>37</v>
      </c>
      <c r="D107" s="14">
        <v>1</v>
      </c>
      <c r="E107" s="92">
        <v>7204887.7460000003</v>
      </c>
      <c r="F107" s="49">
        <f>E107/E$109*100</f>
        <v>21.736018807038135</v>
      </c>
      <c r="G107" s="83"/>
      <c r="H107" s="82">
        <f t="shared" si="7"/>
        <v>472.45451357991556</v>
      </c>
      <c r="I107" s="20"/>
    </row>
    <row r="108" spans="2:9" ht="52.5" customHeight="1" x14ac:dyDescent="0.25">
      <c r="B108" s="58"/>
      <c r="C108" s="30" t="s">
        <v>120</v>
      </c>
      <c r="D108" s="14">
        <v>1</v>
      </c>
      <c r="E108" s="92">
        <v>108578</v>
      </c>
      <c r="F108" s="49">
        <f>E108/E$109*100</f>
        <v>0.32756283418028792</v>
      </c>
      <c r="G108" s="49"/>
      <c r="H108" s="82">
        <f t="shared" si="7"/>
        <v>0.1072974103362228</v>
      </c>
      <c r="I108" s="20"/>
    </row>
    <row r="109" spans="2:9" ht="16.5" thickBot="1" x14ac:dyDescent="0.3">
      <c r="B109" s="59"/>
      <c r="C109" s="21" t="s">
        <v>59</v>
      </c>
      <c r="D109" s="17">
        <f>SUM(D105:D108)</f>
        <v>5</v>
      </c>
      <c r="E109" s="17">
        <f>SUM(E105:E108)</f>
        <v>33147228.156000003</v>
      </c>
      <c r="F109" s="17">
        <f>SUM(F105:F108)</f>
        <v>100</v>
      </c>
      <c r="G109" s="124">
        <f>F105+F106+F107</f>
        <v>99.672437165819716</v>
      </c>
      <c r="H109" s="17">
        <f>SUM(H105:H108)</f>
        <v>3786.6709206281221</v>
      </c>
      <c r="I109" s="22"/>
    </row>
    <row r="110" spans="2:9" x14ac:dyDescent="0.25">
      <c r="B110" s="57" t="s">
        <v>97</v>
      </c>
      <c r="C110" s="28" t="s">
        <v>51</v>
      </c>
      <c r="D110" s="23">
        <v>1</v>
      </c>
      <c r="E110" s="93">
        <v>202922</v>
      </c>
      <c r="F110" s="48">
        <f>E110/E$111*100</f>
        <v>100</v>
      </c>
      <c r="G110" s="48">
        <f>F110</f>
        <v>100</v>
      </c>
      <c r="H110" s="79">
        <f t="shared" si="7"/>
        <v>10000</v>
      </c>
      <c r="I110" s="24">
        <v>1</v>
      </c>
    </row>
    <row r="111" spans="2:9" ht="16.5" thickBot="1" x14ac:dyDescent="0.3">
      <c r="B111" s="59"/>
      <c r="C111" s="35" t="s">
        <v>59</v>
      </c>
      <c r="D111" s="17">
        <f>SUM(D110)</f>
        <v>1</v>
      </c>
      <c r="E111" s="17">
        <f>SUM(E110)</f>
        <v>202922</v>
      </c>
      <c r="F111" s="17">
        <f>SUM(F110)</f>
        <v>100</v>
      </c>
      <c r="G111" s="17">
        <f>SUM(G110)</f>
        <v>100</v>
      </c>
      <c r="H111" s="17">
        <f>SUM(H110)</f>
        <v>10000</v>
      </c>
      <c r="I111" s="22"/>
    </row>
    <row r="112" spans="2:9" ht="47.25" x14ac:dyDescent="0.25">
      <c r="B112" s="60" t="s">
        <v>98</v>
      </c>
      <c r="C112" s="28" t="s">
        <v>112</v>
      </c>
      <c r="D112" s="23">
        <v>1</v>
      </c>
      <c r="E112" s="93">
        <v>829113.39</v>
      </c>
      <c r="F112" s="48">
        <f>E112/E$117*100</f>
        <v>83.171542668325628</v>
      </c>
      <c r="G112" s="78"/>
      <c r="H112" s="79">
        <f t="shared" si="7"/>
        <v>6917.5055098291105</v>
      </c>
      <c r="I112" s="24">
        <v>1</v>
      </c>
    </row>
    <row r="113" spans="2:9" x14ac:dyDescent="0.25">
      <c r="B113" s="61"/>
      <c r="C113" s="16" t="s">
        <v>108</v>
      </c>
      <c r="D113" s="14">
        <v>1</v>
      </c>
      <c r="E113" s="92">
        <v>66902.97</v>
      </c>
      <c r="F113" s="49">
        <f>E113/E$117*100</f>
        <v>6.7112934022121022</v>
      </c>
      <c r="G113" s="83"/>
      <c r="H113" s="82">
        <f t="shared" si="7"/>
        <v>45.041459130575696</v>
      </c>
      <c r="I113" s="20"/>
    </row>
    <row r="114" spans="2:9" x14ac:dyDescent="0.25">
      <c r="B114" s="61"/>
      <c r="C114" s="16" t="s">
        <v>52</v>
      </c>
      <c r="D114" s="14">
        <v>1</v>
      </c>
      <c r="E114" s="92">
        <v>47005.472000000002</v>
      </c>
      <c r="F114" s="49">
        <f>E114/E$117*100</f>
        <v>4.7152990981038023</v>
      </c>
      <c r="G114" s="49"/>
      <c r="H114" s="82">
        <f t="shared" si="7"/>
        <v>22.234045584578531</v>
      </c>
      <c r="I114" s="20"/>
    </row>
    <row r="115" spans="2:9" ht="31.5" x14ac:dyDescent="0.25">
      <c r="B115" s="61"/>
      <c r="C115" s="16" t="s">
        <v>53</v>
      </c>
      <c r="D115" s="14">
        <v>1</v>
      </c>
      <c r="E115" s="92">
        <v>38606.65</v>
      </c>
      <c r="F115" s="49">
        <f>E115/E$117*100</f>
        <v>3.8727810652727652</v>
      </c>
      <c r="G115" s="69"/>
      <c r="H115" s="82">
        <f t="shared" si="7"/>
        <v>14.998433179535255</v>
      </c>
      <c r="I115" s="20"/>
    </row>
    <row r="116" spans="2:9" x14ac:dyDescent="0.25">
      <c r="B116" s="61"/>
      <c r="C116" s="16" t="s">
        <v>54</v>
      </c>
      <c r="D116" s="14">
        <v>1</v>
      </c>
      <c r="E116" s="92">
        <v>15243</v>
      </c>
      <c r="F116" s="49">
        <f>E116/E$117*100</f>
        <v>1.5290837660857071</v>
      </c>
      <c r="G116" s="69"/>
      <c r="H116" s="82">
        <f t="shared" si="7"/>
        <v>2.3380971637068493</v>
      </c>
      <c r="I116" s="20"/>
    </row>
    <row r="117" spans="2:9" ht="16.5" thickBot="1" x14ac:dyDescent="0.3">
      <c r="B117" s="62"/>
      <c r="C117" s="21" t="s">
        <v>59</v>
      </c>
      <c r="D117" s="17">
        <f>SUM(D112:D116)</f>
        <v>5</v>
      </c>
      <c r="E117" s="17">
        <f>SUM(E112:E116)</f>
        <v>996871.48199999996</v>
      </c>
      <c r="F117" s="17">
        <f>SUM(F112:F116)</f>
        <v>100</v>
      </c>
      <c r="G117" s="17">
        <f>F112+F113</f>
        <v>89.882836070537735</v>
      </c>
      <c r="H117" s="17">
        <f>SUM(H112:H116)</f>
        <v>7002.1175448875065</v>
      </c>
      <c r="I117" s="22"/>
    </row>
    <row r="118" spans="2:9" ht="53.45" customHeight="1" x14ac:dyDescent="0.25">
      <c r="B118" s="57" t="s">
        <v>99</v>
      </c>
      <c r="C118" s="28" t="s">
        <v>112</v>
      </c>
      <c r="D118" s="23">
        <v>1</v>
      </c>
      <c r="E118" s="93">
        <v>524948</v>
      </c>
      <c r="F118" s="48">
        <f>E118/E$119*100</f>
        <v>100</v>
      </c>
      <c r="G118" s="48"/>
      <c r="H118" s="79">
        <f t="shared" si="7"/>
        <v>10000</v>
      </c>
      <c r="I118" s="24">
        <v>1</v>
      </c>
    </row>
    <row r="119" spans="2:9" ht="19.149999999999999" customHeight="1" thickBot="1" x14ac:dyDescent="0.3">
      <c r="B119" s="59"/>
      <c r="C119" s="21" t="s">
        <v>59</v>
      </c>
      <c r="D119" s="17">
        <f>SUM(D118)</f>
        <v>1</v>
      </c>
      <c r="E119" s="17">
        <f>SUM(E118)</f>
        <v>524948</v>
      </c>
      <c r="F119" s="17">
        <f>SUM(F118)</f>
        <v>100</v>
      </c>
      <c r="G119" s="17">
        <f>F118</f>
        <v>100</v>
      </c>
      <c r="H119" s="17">
        <f>SUM(H118)</f>
        <v>10000</v>
      </c>
      <c r="I119" s="22"/>
    </row>
    <row r="120" spans="2:9" ht="16.5" thickBot="1" x14ac:dyDescent="0.3">
      <c r="B120" s="125" t="s">
        <v>133</v>
      </c>
      <c r="C120" s="126"/>
      <c r="D120" s="127">
        <f>SUMIF(C5:C119,"итого:",D5:D119)</f>
        <v>178</v>
      </c>
      <c r="E120" s="128">
        <f>SUMIF(C5:C119,"итого:",E5:E119)</f>
        <v>317522309.00100005</v>
      </c>
      <c r="F120" s="128"/>
      <c r="G120" s="128"/>
      <c r="H120" s="128"/>
      <c r="I120" s="129"/>
    </row>
    <row r="121" spans="2:9" ht="57.75" customHeight="1" x14ac:dyDescent="0.25">
      <c r="B121" s="130" t="s">
        <v>134</v>
      </c>
      <c r="C121" s="130"/>
      <c r="D121" s="130"/>
      <c r="E121" s="130"/>
      <c r="F121" s="130"/>
      <c r="G121" s="130"/>
      <c r="H121" s="130"/>
      <c r="I121" s="130"/>
    </row>
    <row r="122" spans="2:9" ht="40.5" customHeight="1" x14ac:dyDescent="0.25">
      <c r="B122" s="131" t="s">
        <v>135</v>
      </c>
      <c r="C122" s="131"/>
      <c r="D122" s="131"/>
      <c r="E122" s="131"/>
      <c r="F122" s="131"/>
      <c r="G122" s="131"/>
      <c r="H122" s="131"/>
      <c r="I122" s="131"/>
    </row>
  </sheetData>
  <autoFilter ref="B4:I122"/>
  <mergeCells count="55">
    <mergeCell ref="B118:B119"/>
    <mergeCell ref="B120:C120"/>
    <mergeCell ref="E120:I120"/>
    <mergeCell ref="B121:I121"/>
    <mergeCell ref="B122:I122"/>
    <mergeCell ref="B103:B104"/>
    <mergeCell ref="B105:B109"/>
    <mergeCell ref="G105:G107"/>
    <mergeCell ref="B110:B111"/>
    <mergeCell ref="B112:B117"/>
    <mergeCell ref="G112:G113"/>
    <mergeCell ref="B92:B93"/>
    <mergeCell ref="B94:B96"/>
    <mergeCell ref="G94:G95"/>
    <mergeCell ref="B97:B99"/>
    <mergeCell ref="G97:G98"/>
    <mergeCell ref="B100:B102"/>
    <mergeCell ref="G100:G101"/>
    <mergeCell ref="B77:B82"/>
    <mergeCell ref="G77:G78"/>
    <mergeCell ref="B83:B85"/>
    <mergeCell ref="B86:B89"/>
    <mergeCell ref="G86:G88"/>
    <mergeCell ref="B90:B91"/>
    <mergeCell ref="B66:B68"/>
    <mergeCell ref="B69:B70"/>
    <mergeCell ref="B71:B73"/>
    <mergeCell ref="G71:G72"/>
    <mergeCell ref="B74:B76"/>
    <mergeCell ref="G74:G75"/>
    <mergeCell ref="B48:B54"/>
    <mergeCell ref="G48:G50"/>
    <mergeCell ref="B55:B57"/>
    <mergeCell ref="B58:B59"/>
    <mergeCell ref="B60:B62"/>
    <mergeCell ref="B63:B65"/>
    <mergeCell ref="G63:G64"/>
    <mergeCell ref="B31:B38"/>
    <mergeCell ref="G31:G33"/>
    <mergeCell ref="B39:B40"/>
    <mergeCell ref="B41:B43"/>
    <mergeCell ref="B44:B47"/>
    <mergeCell ref="G44:G45"/>
    <mergeCell ref="B20:B21"/>
    <mergeCell ref="B22:B23"/>
    <mergeCell ref="B24:B25"/>
    <mergeCell ref="B26:B27"/>
    <mergeCell ref="B28:B30"/>
    <mergeCell ref="G28:G29"/>
    <mergeCell ref="B1:I1"/>
    <mergeCell ref="B2:I2"/>
    <mergeCell ref="B3:I3"/>
    <mergeCell ref="B5:B17"/>
    <mergeCell ref="G5:G7"/>
    <mergeCell ref="B18:B19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98" fitToHeight="15" orientation="landscape" r:id="rId1"/>
  <rowBreaks count="5" manualBreakCount="5">
    <brk id="42" min="1" max="8" man="1"/>
    <brk id="62" min="1" max="8" man="1"/>
    <brk id="76" min="1" max="8" man="1"/>
    <brk id="93" min="1" max="8" man="1"/>
    <brk id="109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info</vt:lpstr>
      <vt:lpstr>ДТ</vt:lpstr>
      <vt:lpstr>info!Заголовки_для_печати</vt:lpstr>
      <vt:lpstr>ДТ!Заголовки_для_печати</vt:lpstr>
      <vt:lpstr>info!Область_печати</vt:lpstr>
      <vt:lpstr>ДТ!Область_печати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</dc:creator>
  <cp:lastModifiedBy>Егорова</cp:lastModifiedBy>
  <cp:lastPrinted>2019-07-02T04:36:10Z</cp:lastPrinted>
  <dcterms:created xsi:type="dcterms:W3CDTF">2017-07-25T10:34:36Z</dcterms:created>
  <dcterms:modified xsi:type="dcterms:W3CDTF">2021-04-22T09:29:19Z</dcterms:modified>
</cp:coreProperties>
</file>