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1\управление\5 Отдел 02 Попова\аналитический отдел\Пресс релизы\размещены\2021\пресс-релиз дт_01 06 2021 (2)\"/>
    </mc:Choice>
  </mc:AlternateContent>
  <bookViews>
    <workbookView xWindow="0" yWindow="0" windowWidth="28800" windowHeight="11835" activeTab="1"/>
  </bookViews>
  <sheets>
    <sheet name="info" sheetId="11" r:id="rId1"/>
    <sheet name="ДТ" sheetId="10" r:id="rId2"/>
    <sheet name="ДП" sheetId="8" state="hidden" r:id="rId3"/>
    <sheet name="ДП свод" sheetId="9" state="hidden" r:id="rId4"/>
  </sheets>
  <definedNames>
    <definedName name="_xlnm._FilterDatabase" localSheetId="2" hidden="1">ДП!$A$1:$B$19</definedName>
    <definedName name="_xlnm._FilterDatabase" localSheetId="1" hidden="1">ДТ!$B$4:$I$129</definedName>
    <definedName name="_xlnm.Print_Titles" localSheetId="0">info!$2:$2</definedName>
    <definedName name="_xlnm.Print_Titles" localSheetId="1">ДТ!$4:$4</definedName>
    <definedName name="_xlnm.Print_Area" localSheetId="0">info!$A$1:$G$38</definedName>
    <definedName name="_xlnm.Print_Area" localSheetId="1">ДТ!$B$1:$I$130</definedName>
  </definedNames>
  <calcPr calcId="152511"/>
  <pivotCaches>
    <pivotCache cacheId="0" r:id="rId5"/>
  </pivotCaches>
</workbook>
</file>

<file path=xl/calcChain.xml><?xml version="1.0" encoding="utf-8"?>
<calcChain xmlns="http://schemas.openxmlformats.org/spreadsheetml/2006/main">
  <c r="E17" i="10" l="1"/>
  <c r="E32" i="10"/>
  <c r="E39" i="10"/>
  <c r="E42" i="10"/>
  <c r="F40" i="10" s="1"/>
  <c r="H40" i="10" s="1"/>
  <c r="E44" i="10"/>
  <c r="E48" i="10"/>
  <c r="E56" i="10"/>
  <c r="E58" i="10"/>
  <c r="E60" i="10"/>
  <c r="F59" i="10" s="1"/>
  <c r="E63" i="10"/>
  <c r="E66" i="10"/>
  <c r="E69" i="10"/>
  <c r="E74" i="10"/>
  <c r="E77" i="10"/>
  <c r="E87" i="10"/>
  <c r="F84" i="10" s="1"/>
  <c r="H84" i="10" s="1"/>
  <c r="E90" i="10"/>
  <c r="E94" i="10"/>
  <c r="E96" i="10"/>
  <c r="E98" i="10"/>
  <c r="E101" i="10"/>
  <c r="E104" i="10"/>
  <c r="E107" i="10"/>
  <c r="E109" i="10"/>
  <c r="E114" i="10"/>
  <c r="E118" i="10"/>
  <c r="F117" i="10" s="1"/>
  <c r="H117" i="10" s="1"/>
  <c r="E124" i="10"/>
  <c r="E126" i="10"/>
  <c r="D124" i="10"/>
  <c r="D118" i="10"/>
  <c r="D90" i="10"/>
  <c r="D87" i="10"/>
  <c r="D39" i="10"/>
  <c r="D17" i="10"/>
  <c r="D20" i="10"/>
  <c r="D25" i="10"/>
  <c r="G36" i="11"/>
  <c r="F116" i="10"/>
  <c r="H116" i="10" s="1"/>
  <c r="D60" i="10"/>
  <c r="D56" i="10"/>
  <c r="F50" i="10"/>
  <c r="H50" i="10" s="1"/>
  <c r="D42" i="10"/>
  <c r="E25" i="10"/>
  <c r="F23" i="10" s="1"/>
  <c r="E20" i="10"/>
  <c r="F19" i="10" s="1"/>
  <c r="F115" i="10" l="1"/>
  <c r="F86" i="10"/>
  <c r="F78" i="10"/>
  <c r="F85" i="10"/>
  <c r="H85" i="10" s="1"/>
  <c r="F83" i="10"/>
  <c r="H83" i="10" s="1"/>
  <c r="F60" i="10"/>
  <c r="H59" i="10"/>
  <c r="H60" i="10" s="1"/>
  <c r="G60" i="10"/>
  <c r="F53" i="10"/>
  <c r="H53" i="10" s="1"/>
  <c r="F52" i="10"/>
  <c r="H52" i="10" s="1"/>
  <c r="F55" i="10"/>
  <c r="H55" i="10" s="1"/>
  <c r="F51" i="10"/>
  <c r="H51" i="10" s="1"/>
  <c r="F49" i="10"/>
  <c r="F54" i="10"/>
  <c r="H54" i="10" s="1"/>
  <c r="H23" i="10"/>
  <c r="F18" i="10"/>
  <c r="F36" i="11"/>
  <c r="F118" i="10" l="1"/>
  <c r="H115" i="10"/>
  <c r="H118" i="10" s="1"/>
  <c r="G118" i="10"/>
  <c r="H86" i="10"/>
  <c r="F20" i="10"/>
  <c r="H18" i="10"/>
  <c r="G20" i="10"/>
  <c r="D126" i="10" l="1"/>
  <c r="D127" i="10"/>
  <c r="D114" i="10"/>
  <c r="D109" i="10"/>
  <c r="D107" i="10"/>
  <c r="D104" i="10"/>
  <c r="D101" i="10"/>
  <c r="D98" i="10"/>
  <c r="D96" i="10"/>
  <c r="D94" i="10"/>
  <c r="D77" i="10"/>
  <c r="D74" i="10"/>
  <c r="E71" i="10"/>
  <c r="D71" i="10"/>
  <c r="D69" i="10"/>
  <c r="D66" i="10"/>
  <c r="D63" i="10"/>
  <c r="D58" i="10"/>
  <c r="D48" i="10"/>
  <c r="D44" i="10"/>
  <c r="D32" i="10"/>
  <c r="E27" i="10"/>
  <c r="D27" i="10"/>
  <c r="E29" i="10"/>
  <c r="E22" i="10"/>
  <c r="D22" i="10"/>
  <c r="F36" i="10" l="1"/>
  <c r="H36" i="10" s="1"/>
  <c r="F37" i="10"/>
  <c r="H37" i="10" s="1"/>
  <c r="F35" i="10"/>
  <c r="H35" i="10" s="1"/>
  <c r="F34" i="10"/>
  <c r="H34" i="10" s="1"/>
  <c r="F38" i="10"/>
  <c r="H38" i="10" s="1"/>
  <c r="F7" i="10"/>
  <c r="H7" i="10" s="1"/>
  <c r="F11" i="10"/>
  <c r="F15" i="10"/>
  <c r="F13" i="10"/>
  <c r="F6" i="10"/>
  <c r="H6" i="10" s="1"/>
  <c r="F8" i="10"/>
  <c r="H8" i="10" s="1"/>
  <c r="F12" i="10"/>
  <c r="F16" i="10"/>
  <c r="F9" i="10"/>
  <c r="H9" i="10" s="1"/>
  <c r="F10" i="10"/>
  <c r="H10" i="10" s="1"/>
  <c r="F14" i="10"/>
  <c r="H14" i="10" s="1"/>
  <c r="F26" i="10"/>
  <c r="F27" i="10" s="1"/>
  <c r="F33" i="10"/>
  <c r="F64" i="10"/>
  <c r="H64" i="10" s="1"/>
  <c r="F70" i="10"/>
  <c r="F75" i="10"/>
  <c r="H75" i="10" s="1"/>
  <c r="F89" i="10"/>
  <c r="H89" i="10" s="1"/>
  <c r="F95" i="10"/>
  <c r="G96" i="10" s="1"/>
  <c r="F99" i="10"/>
  <c r="F105" i="10"/>
  <c r="H105" i="10" s="1"/>
  <c r="F110" i="10"/>
  <c r="F119" i="10"/>
  <c r="H119" i="10" s="1"/>
  <c r="F24" i="10"/>
  <c r="G25" i="10" s="1"/>
  <c r="F28" i="10"/>
  <c r="F29" i="10" s="1"/>
  <c r="F31" i="10"/>
  <c r="H31" i="10" s="1"/>
  <c r="F45" i="10"/>
  <c r="F57" i="10"/>
  <c r="F61" i="10"/>
  <c r="F68" i="10"/>
  <c r="H68" i="10" s="1"/>
  <c r="F72" i="10"/>
  <c r="F91" i="10"/>
  <c r="H91" i="10" s="1"/>
  <c r="F97" i="10"/>
  <c r="F108" i="10"/>
  <c r="H108" i="10" s="1"/>
  <c r="H109" i="10" s="1"/>
  <c r="F125" i="10"/>
  <c r="F21" i="10"/>
  <c r="F79" i="10"/>
  <c r="F82" i="10"/>
  <c r="H82" i="10" s="1"/>
  <c r="F41" i="10"/>
  <c r="F5" i="10"/>
  <c r="H5" i="10" s="1"/>
  <c r="F73" i="10"/>
  <c r="H73" i="10" s="1"/>
  <c r="F120" i="10"/>
  <c r="H120" i="10" s="1"/>
  <c r="F102" i="10"/>
  <c r="H102" i="10" s="1"/>
  <c r="F122" i="10"/>
  <c r="H122" i="10" s="1"/>
  <c r="H49" i="10"/>
  <c r="H56" i="10" s="1"/>
  <c r="F80" i="10"/>
  <c r="H80" i="10" s="1"/>
  <c r="F103" i="10"/>
  <c r="F111" i="10"/>
  <c r="H111" i="10" s="1"/>
  <c r="F93" i="10"/>
  <c r="F121" i="10"/>
  <c r="H121" i="10" s="1"/>
  <c r="F43" i="10"/>
  <c r="F67" i="10"/>
  <c r="F113" i="10"/>
  <c r="F112" i="10"/>
  <c r="F30" i="10"/>
  <c r="F47" i="10"/>
  <c r="F62" i="10"/>
  <c r="H62" i="10" s="1"/>
  <c r="F65" i="10"/>
  <c r="F81" i="10"/>
  <c r="H81" i="10" s="1"/>
  <c r="F88" i="10"/>
  <c r="G90" i="10" s="1"/>
  <c r="F92" i="10"/>
  <c r="F123" i="10"/>
  <c r="H123" i="10" s="1"/>
  <c r="F46" i="10"/>
  <c r="F76" i="10"/>
  <c r="E127" i="10"/>
  <c r="F100" i="10"/>
  <c r="F106" i="10"/>
  <c r="H79" i="10" l="1"/>
  <c r="F87" i="10"/>
  <c r="G42" i="10"/>
  <c r="F42" i="10"/>
  <c r="G87" i="10"/>
  <c r="F25" i="10"/>
  <c r="F77" i="10"/>
  <c r="F96" i="10"/>
  <c r="H95" i="10"/>
  <c r="H96" i="10" s="1"/>
  <c r="G17" i="10"/>
  <c r="H24" i="10"/>
  <c r="H25" i="10" s="1"/>
  <c r="G56" i="10"/>
  <c r="G101" i="10"/>
  <c r="F107" i="10"/>
  <c r="G107" i="10"/>
  <c r="H30" i="10"/>
  <c r="H32" i="10" s="1"/>
  <c r="G32" i="10"/>
  <c r="H67" i="10"/>
  <c r="H69" i="10" s="1"/>
  <c r="G69" i="10"/>
  <c r="H43" i="10"/>
  <c r="H44" i="10" s="1"/>
  <c r="G44" i="10"/>
  <c r="H103" i="10"/>
  <c r="H104" i="10" s="1"/>
  <c r="G104" i="10"/>
  <c r="F22" i="10"/>
  <c r="G22" i="10"/>
  <c r="F98" i="10"/>
  <c r="G98" i="10"/>
  <c r="G74" i="10"/>
  <c r="H61" i="10"/>
  <c r="H63" i="10" s="1"/>
  <c r="G63" i="10"/>
  <c r="H45" i="10"/>
  <c r="G48" i="10"/>
  <c r="H28" i="10"/>
  <c r="H29" i="10" s="1"/>
  <c r="G29" i="10"/>
  <c r="G114" i="10"/>
  <c r="F71" i="10"/>
  <c r="G71" i="10"/>
  <c r="H33" i="10"/>
  <c r="G39" i="10"/>
  <c r="H110" i="10"/>
  <c r="H17" i="10"/>
  <c r="H72" i="10"/>
  <c r="H74" i="10" s="1"/>
  <c r="H97" i="10"/>
  <c r="H98" i="10" s="1"/>
  <c r="G94" i="10"/>
  <c r="H125" i="10"/>
  <c r="H126" i="10" s="1"/>
  <c r="G126" i="10"/>
  <c r="F109" i="10"/>
  <c r="G109" i="10"/>
  <c r="H57" i="10"/>
  <c r="H58" i="10" s="1"/>
  <c r="G58" i="10"/>
  <c r="G124" i="10"/>
  <c r="G77" i="10"/>
  <c r="G66" i="10"/>
  <c r="H26" i="10"/>
  <c r="H27" i="10" s="1"/>
  <c r="G27" i="10"/>
  <c r="H99" i="10"/>
  <c r="H70" i="10"/>
  <c r="H71" i="10" s="1"/>
  <c r="F90" i="10"/>
  <c r="H21" i="10"/>
  <c r="H22" i="10" s="1"/>
  <c r="F126" i="10"/>
  <c r="H112" i="10"/>
  <c r="F66" i="10"/>
  <c r="F17" i="10"/>
  <c r="F32" i="10"/>
  <c r="F58" i="10"/>
  <c r="F48" i="10"/>
  <c r="F124" i="10"/>
  <c r="F94" i="10"/>
  <c r="H65" i="10"/>
  <c r="H66" i="10" s="1"/>
  <c r="H92" i="10"/>
  <c r="H78" i="10"/>
  <c r="F74" i="10"/>
  <c r="F104" i="10"/>
  <c r="F44" i="10"/>
  <c r="H93" i="10"/>
  <c r="F69" i="10"/>
  <c r="H41" i="10"/>
  <c r="H42" i="10" s="1"/>
  <c r="F56" i="10"/>
  <c r="H113" i="10"/>
  <c r="F114" i="10"/>
  <c r="H124" i="10"/>
  <c r="F63" i="10"/>
  <c r="H88" i="10"/>
  <c r="H90" i="10" s="1"/>
  <c r="H47" i="10"/>
  <c r="H46" i="10"/>
  <c r="H106" i="10"/>
  <c r="H107" i="10" s="1"/>
  <c r="H76" i="10"/>
  <c r="H77" i="10" s="1"/>
  <c r="F39" i="10"/>
  <c r="H100" i="10"/>
  <c r="F101" i="10"/>
  <c r="H19" i="10"/>
  <c r="H20" i="10" s="1"/>
  <c r="H87" i="10" l="1"/>
  <c r="H101" i="10"/>
  <c r="H94" i="10"/>
  <c r="H114" i="10"/>
  <c r="H39" i="10"/>
  <c r="H48" i="10"/>
</calcChain>
</file>

<file path=xl/sharedStrings.xml><?xml version="1.0" encoding="utf-8"?>
<sst xmlns="http://schemas.openxmlformats.org/spreadsheetml/2006/main" count="407" uniqueCount="149">
  <si>
    <t>Наименование</t>
  </si>
  <si>
    <t>Протяженность
(км)</t>
  </si>
  <si>
    <t>г. Омск</t>
  </si>
  <si>
    <t>Азовский немецкий национальный район
(самый маленький район области)</t>
  </si>
  <si>
    <t>Большереченский район</t>
  </si>
  <si>
    <t>Большеуковский район</t>
  </si>
  <si>
    <t>Горьковский район</t>
  </si>
  <si>
    <t>Знаменский район</t>
  </si>
  <si>
    <t>Исилькульский район</t>
  </si>
  <si>
    <t>Калачинский район</t>
  </si>
  <si>
    <t>Колосовский район</t>
  </si>
  <si>
    <t>Кормиловский район</t>
  </si>
  <si>
    <t>Крутинский район</t>
  </si>
  <si>
    <t>Любинский район</t>
  </si>
  <si>
    <t>Марьяновский район</t>
  </si>
  <si>
    <t>Москаленский район</t>
  </si>
  <si>
    <t>Муромцевский район</t>
  </si>
  <si>
    <t>Называевский район</t>
  </si>
  <si>
    <t>Нижнеомский район</t>
  </si>
  <si>
    <t>Нововоршавский район</t>
  </si>
  <si>
    <t>Одесский район</t>
  </si>
  <si>
    <t>Оконешниковский район</t>
  </si>
  <si>
    <t>Омский район</t>
  </si>
  <si>
    <t>Павлоградский район</t>
  </si>
  <si>
    <t>Полтавский район</t>
  </si>
  <si>
    <t>Русско-Полянский район</t>
  </si>
  <si>
    <t>Саргатский район</t>
  </si>
  <si>
    <t>Седельниковский район</t>
  </si>
  <si>
    <t>Таврический район</t>
  </si>
  <si>
    <t>Тарский район</t>
  </si>
  <si>
    <t>Тевризский район</t>
  </si>
  <si>
    <t>Тюкалинский район</t>
  </si>
  <si>
    <t>Усть-Ишимский район</t>
  </si>
  <si>
    <t>Черлакский район</t>
  </si>
  <si>
    <t>Шербакульский район</t>
  </si>
  <si>
    <t>* по данным сайта http://infotransport.ru/page.php?id=157 (Транспортный логистический портал).
Расстояние от города Омска до районов (центров районов) Омской области берется от центра города, нулевого километра, который находится в районе остановки общественного транспорта «Главпочтамт» по улице Интернациональная.</t>
  </si>
  <si>
    <t>ООО "Управление АЗС"</t>
  </si>
  <si>
    <t>ООО "Юнигаз"</t>
  </si>
  <si>
    <t>ООО "Инвестхимпром "</t>
  </si>
  <si>
    <t>ООО "АЗС-22"</t>
  </si>
  <si>
    <t>ООО "Омич"</t>
  </si>
  <si>
    <t>ИП Вождаева Марина Валерьевна</t>
  </si>
  <si>
    <t>ИП Гришаев Алексей Юрьевич</t>
  </si>
  <si>
    <t>ООО "Активные системы"</t>
  </si>
  <si>
    <t>ООО "ЛИС-ГАЗ"</t>
  </si>
  <si>
    <t>ОАО "ОМУС-1"</t>
  </si>
  <si>
    <t>ООО "Фаворит - Сервис"</t>
  </si>
  <si>
    <t>ИП Ворстер Александр Александрович</t>
  </si>
  <si>
    <t>ООО "Компания Трансгаз-нефть"</t>
  </si>
  <si>
    <t>ООО "Усть-Ишимская нефтебаза"</t>
  </si>
  <si>
    <t>ООО "Синтез-ойл"</t>
  </si>
  <si>
    <t>ООО "Производственно-коммерческая фирма "Сибгазнефтепродукт"</t>
  </si>
  <si>
    <t>ИП Гердт Владимир Павлович</t>
  </si>
  <si>
    <t>Географические границы</t>
  </si>
  <si>
    <t>Наименование хозяйствующего субъекта</t>
  </si>
  <si>
    <t>Объем реализации
(литр)</t>
  </si>
  <si>
    <t>Доля
(%)</t>
  </si>
  <si>
    <t>HHI</t>
  </si>
  <si>
    <t>основания*</t>
  </si>
  <si>
    <t>Итого:</t>
  </si>
  <si>
    <t>ВСЕГО реализовано по Омской области (на 33 рынках)</t>
  </si>
  <si>
    <t>Общий итог</t>
  </si>
  <si>
    <t>ООО "КАЙЗЕР"</t>
  </si>
  <si>
    <t>(пусто)</t>
  </si>
  <si>
    <t>Кол-во АЗС</t>
  </si>
  <si>
    <t>Названия строк</t>
  </si>
  <si>
    <t xml:space="preserve">Информация об участниках рынков, объемах реализации, размерах долей, коэффициентах рыночной концентрации </t>
  </si>
  <si>
    <t>2.2.</t>
  </si>
  <si>
    <t>2.1.</t>
  </si>
  <si>
    <t>ООО "Содружество"</t>
  </si>
  <si>
    <t>Азовский немецкий национальный МР</t>
  </si>
  <si>
    <t>Большереченский МР</t>
  </si>
  <si>
    <t>Большеуковский МР</t>
  </si>
  <si>
    <t>Горьковский МР</t>
  </si>
  <si>
    <t>Знаменский МР</t>
  </si>
  <si>
    <t>Исилькульский МР</t>
  </si>
  <si>
    <t>Калачинский МР</t>
  </si>
  <si>
    <t>Колосовский МР</t>
  </si>
  <si>
    <t>Кормиловский МР</t>
  </si>
  <si>
    <t>Крутинский МР</t>
  </si>
  <si>
    <t>Любинский МР</t>
  </si>
  <si>
    <t>Марьяновский МР</t>
  </si>
  <si>
    <t>Москаленский МР</t>
  </si>
  <si>
    <t>Муромцевский МР</t>
  </si>
  <si>
    <t>Называевский МР</t>
  </si>
  <si>
    <t>Нижнеомский МР</t>
  </si>
  <si>
    <t>Нововаршавский МР</t>
  </si>
  <si>
    <t>Одесский МР</t>
  </si>
  <si>
    <t>Оконешниковский МР</t>
  </si>
  <si>
    <t>Омский МР</t>
  </si>
  <si>
    <t>ООО "Гермес"</t>
  </si>
  <si>
    <t>Павлоградский МР</t>
  </si>
  <si>
    <t>Полтавский МР</t>
  </si>
  <si>
    <t>Русско-Полянский МР</t>
  </si>
  <si>
    <t>Саргатский МР</t>
  </si>
  <si>
    <t>Седельниковский МР</t>
  </si>
  <si>
    <t>Таврический МР</t>
  </si>
  <si>
    <t>Тарский МР</t>
  </si>
  <si>
    <t>Тевризский МР</t>
  </si>
  <si>
    <t>Тюкалинский МР</t>
  </si>
  <si>
    <t>ООО "Триал плюс"</t>
  </si>
  <si>
    <t>Усть-Ишимский МР</t>
  </si>
  <si>
    <t>Черлакский МР</t>
  </si>
  <si>
    <t>Шербакульский МР</t>
  </si>
  <si>
    <t>группа лиц в составе:
ООО "Газпромнефть-Центр" и
ООО "Газпромнефть-Корпоративные продажи"</t>
  </si>
  <si>
    <t>Всего по Омской области (справочно):</t>
  </si>
  <si>
    <t>**</t>
  </si>
  <si>
    <t>ИП Ганжа Сергей Андреевич</t>
  </si>
  <si>
    <t>ООО "ТК "ВИКОЙЛ"</t>
  </si>
  <si>
    <t>Расстояние до г. Омска*
(км)</t>
  </si>
  <si>
    <t>ООО "СГ"</t>
  </si>
  <si>
    <t>ООО "СибОйл"</t>
  </si>
  <si>
    <t>ИП Барвинко Ольга Витальевна</t>
  </si>
  <si>
    <t>ИП Лапин Валерий Михайлович</t>
  </si>
  <si>
    <t>ИП Михайлов Виктор Иванович</t>
  </si>
  <si>
    <t>группа лиц в составе:
ООО "Газпромнефть-Центр" и ООО "Газпромнефть-Корпоративные продажи"</t>
  </si>
  <si>
    <t xml:space="preserve">ООО "Газпромнефть-Корпоративные продажи" </t>
  </si>
  <si>
    <t>Размер доли на ооварном рынке
%</t>
  </si>
  <si>
    <t>Основание для признания ДП</t>
  </si>
  <si>
    <t>Количество по полю Размер доли на ооварном рынке
%</t>
  </si>
  <si>
    <t>(несколько элементов)</t>
  </si>
  <si>
    <t>ООО "КОРА"</t>
  </si>
  <si>
    <t>ООО "АЗС"</t>
  </si>
  <si>
    <t xml:space="preserve">группа лиц в составе:
ООО "Газпромнефть-Центр" и ООО "Газпромнефть-Корпоративные продажи" </t>
  </si>
  <si>
    <t xml:space="preserve">группа лиц в составе:
ООО "Торгмил" и
ООО "Содружество" </t>
  </si>
  <si>
    <t xml:space="preserve">группа лиц в составе:
ООО "Торгмил" и
ООО "Содружество"
</t>
  </si>
  <si>
    <t>* указано основание для признания положения хозяйствующего субъекта (группы лиц) доминирующим (части 1 или 3 статьи 5 Закона о защите конкуренции), либо основания, в силу которых положение хозяйствующего субъекта не может быть признано доминирующим (части 2.1. и 2.2 статьи 5 Закона о защите конкуренции)</t>
  </si>
  <si>
    <t>** - АЗС используется несколькими участниками, в связи с чем для исключения повторного учета, АЗС у других участников не учитывались</t>
  </si>
  <si>
    <t>ООО "Интер"</t>
  </si>
  <si>
    <t>** по данным Росстата на официальном сайте: База данных показателей муниципальных образований
 (http://www.gks.ru/dbscripts/munst/)</t>
  </si>
  <si>
    <t xml:space="preserve">Численность населения на 01.01.2021**
(тыс. чел) </t>
  </si>
  <si>
    <r>
      <t xml:space="preserve">Общая  площадь земель 
</t>
    </r>
    <r>
      <rPr>
        <b/>
        <sz val="11"/>
        <color theme="1"/>
        <rFont val="Times New Roman"/>
        <family val="1"/>
        <charset val="204"/>
      </rPr>
      <t>на 2019 год</t>
    </r>
    <r>
      <rPr>
        <b/>
        <sz val="12"/>
        <color theme="1"/>
        <rFont val="Times New Roman"/>
        <family val="1"/>
        <charset val="204"/>
      </rPr>
      <t xml:space="preserve"> **
(га)</t>
    </r>
  </si>
  <si>
    <t>Количество АЗС
(дизельное топливо) в 2020 году</t>
  </si>
  <si>
    <t>ИП Грамончук Дмитрий Владимирович</t>
  </si>
  <si>
    <t>ИП Иоффе Роман Михайлович</t>
  </si>
  <si>
    <t>ИП Самотуга Александр Николаевич</t>
  </si>
  <si>
    <t>ООО "Заря"</t>
  </si>
  <si>
    <t>дизельного топлива за 2020 год</t>
  </si>
  <si>
    <r>
      <t xml:space="preserve">CR </t>
    </r>
    <r>
      <rPr>
        <b/>
        <vertAlign val="subscript"/>
        <sz val="12"/>
        <rFont val="Times New Roman"/>
        <family val="1"/>
        <charset val="204"/>
      </rPr>
      <t>1-3</t>
    </r>
  </si>
  <si>
    <t>Группа лиц ООО "Сибойл" и ООО "Стандарт Нефтепродукт"</t>
  </si>
  <si>
    <t>ИП Иоффе Р.М.</t>
  </si>
  <si>
    <t>Информация о характеристиках рынков дизельного топлива в Омской области</t>
  </si>
  <si>
    <t xml:space="preserve"> ООО "Газпромнефть-Корпоративные продажи" в составе группы лиц</t>
  </si>
  <si>
    <t>ООО "Газпромнефть-Корпоративные продажи" в составе группы лиц</t>
  </si>
  <si>
    <t>ООО "Газпромнефть-Корпоративные продажи"  в составе группы лиц</t>
  </si>
  <si>
    <t>группа лиц в составе:
ООО "Газпромнефть-Центр"  и ООО "Газпромнефть-Корпоративные продажи"</t>
  </si>
  <si>
    <t xml:space="preserve">Группа лиц в состав:
ООО "Энергоойл" и 
ООО "Энергоресурс" </t>
  </si>
  <si>
    <t xml:space="preserve">группа лиц в составе:
ООО "Газпромнефть-Центр"  и ООО "Газпромнефть-Корпоративные продажи" </t>
  </si>
  <si>
    <t xml:space="preserve">группа лиц в составе:
ООО "Торгмил" и
ООО "Содружество"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</si>
</sst>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#,##0.0"/>
    <numFmt numFmtId="166" formatCode="_-* #,##0_-;\-* #,##0_-;_-* &quot;-&quot;??_-;_-@_-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.5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vertAlign val="subscript"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4" fontId="14" fillId="0" borderId="0" applyFont="0" applyFill="0" applyBorder="0" applyAlignment="0" applyProtection="0"/>
  </cellStyleXfs>
  <cellXfs count="159">
    <xf numFmtId="0" fontId="0" fillId="0" borderId="0" xfId="0"/>
    <xf numFmtId="0" fontId="2" fillId="0" borderId="0" xfId="0" applyFont="1" applyAlignment="1">
      <alignment vertical="top"/>
    </xf>
    <xf numFmtId="0" fontId="5" fillId="0" borderId="13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left"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0" fillId="0" borderId="0" xfId="0" applyAlignment="1">
      <alignment wrapText="1"/>
    </xf>
    <xf numFmtId="0" fontId="0" fillId="0" borderId="1" xfId="0" pivotButton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1" xfId="0" applyNumberFormat="1" applyBorder="1" applyAlignment="1">
      <alignment wrapText="1"/>
    </xf>
    <xf numFmtId="0" fontId="0" fillId="0" borderId="1" xfId="0" applyBorder="1" applyAlignment="1">
      <alignment horizontal="left" wrapText="1" indent="2"/>
    </xf>
    <xf numFmtId="0" fontId="0" fillId="3" borderId="1" xfId="0" applyFill="1" applyBorder="1" applyAlignment="1">
      <alignment horizontal="left" wrapText="1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/>
    </xf>
    <xf numFmtId="3" fontId="6" fillId="0" borderId="0" xfId="0" applyNumberFormat="1" applyFont="1" applyAlignment="1">
      <alignment vertical="top"/>
    </xf>
    <xf numFmtId="0" fontId="7" fillId="0" borderId="1" xfId="0" applyFont="1" applyBorder="1" applyAlignment="1">
      <alignment horizontal="center" vertical="top" wrapText="1"/>
    </xf>
    <xf numFmtId="3" fontId="9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3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165" fontId="7" fillId="0" borderId="1" xfId="0" applyNumberFormat="1" applyFont="1" applyBorder="1" applyAlignment="1">
      <alignment horizontal="center" vertical="top"/>
    </xf>
    <xf numFmtId="165" fontId="3" fillId="0" borderId="2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165" fontId="3" fillId="0" borderId="1" xfId="0" applyNumberFormat="1" applyFont="1" applyBorder="1" applyAlignment="1">
      <alignment horizontal="center" vertical="top" wrapText="1"/>
    </xf>
    <xf numFmtId="0" fontId="3" fillId="0" borderId="22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165" fontId="3" fillId="0" borderId="5" xfId="0" applyNumberFormat="1" applyFont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vertical="top" wrapText="1"/>
    </xf>
    <xf numFmtId="0" fontId="8" fillId="0" borderId="18" xfId="0" applyFont="1" applyBorder="1" applyAlignment="1">
      <alignment vertical="top" wrapText="1"/>
    </xf>
    <xf numFmtId="0" fontId="8" fillId="0" borderId="24" xfId="0" applyFont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Border="1" applyAlignment="1">
      <alignment vertical="top"/>
    </xf>
    <xf numFmtId="0" fontId="8" fillId="0" borderId="21" xfId="0" applyFont="1" applyFill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8" fillId="0" borderId="12" xfId="0" applyFont="1" applyBorder="1" applyAlignment="1">
      <alignment vertical="top" wrapText="1"/>
    </xf>
    <xf numFmtId="0" fontId="8" fillId="0" borderId="20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165" fontId="8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3" fontId="2" fillId="0" borderId="0" xfId="0" applyNumberFormat="1" applyFont="1" applyAlignment="1">
      <alignment horizontal="center" vertical="top"/>
    </xf>
    <xf numFmtId="0" fontId="2" fillId="0" borderId="1" xfId="0" applyFont="1" applyBorder="1" applyAlignment="1">
      <alignment vertical="top" wrapText="1"/>
    </xf>
    <xf numFmtId="165" fontId="8" fillId="0" borderId="18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12" fillId="0" borderId="8" xfId="0" applyFont="1" applyFill="1" applyBorder="1" applyAlignment="1">
      <alignment horizontal="center" vertical="top" wrapText="1"/>
    </xf>
    <xf numFmtId="165" fontId="12" fillId="0" borderId="1" xfId="0" applyNumberFormat="1" applyFont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center" vertical="top" wrapText="1"/>
    </xf>
    <xf numFmtId="3" fontId="7" fillId="0" borderId="13" xfId="0" applyNumberFormat="1" applyFont="1" applyBorder="1" applyAlignment="1">
      <alignment horizontal="center" vertical="top" wrapText="1"/>
    </xf>
    <xf numFmtId="0" fontId="7" fillId="0" borderId="29" xfId="0" applyFont="1" applyBorder="1" applyAlignment="1">
      <alignment horizontal="center" vertical="top" wrapText="1"/>
    </xf>
    <xf numFmtId="0" fontId="8" fillId="0" borderId="5" xfId="0" applyFont="1" applyBorder="1" applyAlignment="1">
      <alignment wrapText="1"/>
    </xf>
    <xf numFmtId="0" fontId="8" fillId="0" borderId="5" xfId="0" applyFont="1" applyBorder="1" applyAlignment="1">
      <alignment horizontal="center" vertical="top"/>
    </xf>
    <xf numFmtId="3" fontId="3" fillId="0" borderId="5" xfId="0" applyNumberFormat="1" applyFont="1" applyBorder="1" applyAlignment="1">
      <alignment horizontal="center" vertical="top"/>
    </xf>
    <xf numFmtId="0" fontId="8" fillId="0" borderId="1" xfId="0" applyFont="1" applyBorder="1" applyAlignment="1">
      <alignment wrapText="1"/>
    </xf>
    <xf numFmtId="3" fontId="3" fillId="0" borderId="1" xfId="0" applyNumberFormat="1" applyFont="1" applyBorder="1" applyAlignment="1">
      <alignment horizontal="center" vertical="top"/>
    </xf>
    <xf numFmtId="165" fontId="3" fillId="0" borderId="1" xfId="0" applyNumberFormat="1" applyFont="1" applyBorder="1" applyAlignment="1">
      <alignment vertical="top" wrapText="1"/>
    </xf>
    <xf numFmtId="0" fontId="8" fillId="0" borderId="28" xfId="0" applyFont="1" applyBorder="1" applyAlignment="1">
      <alignment wrapText="1"/>
    </xf>
    <xf numFmtId="0" fontId="7" fillId="0" borderId="10" xfId="0" applyFont="1" applyBorder="1" applyAlignment="1">
      <alignment vertical="top" wrapText="1"/>
    </xf>
    <xf numFmtId="3" fontId="11" fillId="0" borderId="10" xfId="0" applyNumberFormat="1" applyFont="1" applyBorder="1" applyAlignment="1">
      <alignment horizontal="center" vertical="top" wrapText="1"/>
    </xf>
    <xf numFmtId="0" fontId="11" fillId="0" borderId="11" xfId="0" applyFont="1" applyFill="1" applyBorder="1" applyAlignment="1">
      <alignment horizontal="center" vertical="top" wrapText="1"/>
    </xf>
    <xf numFmtId="3" fontId="11" fillId="0" borderId="23" xfId="0" applyNumberFormat="1" applyFont="1" applyBorder="1" applyAlignment="1">
      <alignment horizontal="center" vertical="top" wrapText="1"/>
    </xf>
    <xf numFmtId="3" fontId="11" fillId="0" borderId="1" xfId="0" applyNumberFormat="1" applyFont="1" applyBorder="1" applyAlignment="1">
      <alignment horizontal="center" vertical="top" wrapText="1"/>
    </xf>
    <xf numFmtId="3" fontId="3" fillId="0" borderId="21" xfId="0" applyNumberFormat="1" applyFont="1" applyBorder="1" applyAlignment="1">
      <alignment horizontal="center" vertical="top"/>
    </xf>
    <xf numFmtId="0" fontId="8" fillId="0" borderId="0" xfId="0" applyFont="1" applyAlignment="1">
      <alignment vertical="top"/>
    </xf>
    <xf numFmtId="0" fontId="3" fillId="0" borderId="1" xfId="0" applyFont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3" fillId="0" borderId="11" xfId="0" applyFont="1" applyFill="1" applyBorder="1" applyAlignment="1">
      <alignment vertical="top" wrapText="1"/>
    </xf>
    <xf numFmtId="0" fontId="3" fillId="0" borderId="5" xfId="0" applyFont="1" applyBorder="1" applyAlignment="1">
      <alignment horizontal="center" vertical="top"/>
    </xf>
    <xf numFmtId="3" fontId="8" fillId="0" borderId="0" xfId="0" applyNumberFormat="1" applyFont="1" applyAlignment="1">
      <alignment vertical="top"/>
    </xf>
    <xf numFmtId="0" fontId="3" fillId="0" borderId="11" xfId="0" applyFont="1" applyFill="1" applyBorder="1" applyAlignment="1">
      <alignment horizontal="center" vertical="top" wrapText="1"/>
    </xf>
    <xf numFmtId="0" fontId="7" fillId="0" borderId="3" xfId="0" applyFont="1" applyBorder="1" applyAlignment="1">
      <alignment vertical="top" wrapText="1"/>
    </xf>
    <xf numFmtId="3" fontId="11" fillId="0" borderId="3" xfId="0" applyNumberFormat="1" applyFont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3" fontId="3" fillId="0" borderId="3" xfId="0" applyNumberFormat="1" applyFont="1" applyBorder="1" applyAlignment="1">
      <alignment horizontal="center" vertical="top" wrapText="1"/>
    </xf>
    <xf numFmtId="0" fontId="8" fillId="0" borderId="3" xfId="0" applyFont="1" applyBorder="1" applyAlignment="1">
      <alignment vertical="top" wrapText="1"/>
    </xf>
    <xf numFmtId="3" fontId="11" fillId="0" borderId="25" xfId="0" applyNumberFormat="1" applyFont="1" applyBorder="1" applyAlignment="1">
      <alignment horizontal="center" vertical="top" wrapText="1"/>
    </xf>
    <xf numFmtId="0" fontId="3" fillId="0" borderId="26" xfId="0" applyFont="1" applyFill="1" applyBorder="1" applyAlignment="1">
      <alignment horizontal="center" vertical="top" wrapText="1"/>
    </xf>
    <xf numFmtId="0" fontId="3" fillId="0" borderId="33" xfId="0" applyFont="1" applyFill="1" applyBorder="1" applyAlignment="1">
      <alignment horizontal="center" vertical="top" wrapText="1"/>
    </xf>
    <xf numFmtId="3" fontId="3" fillId="0" borderId="23" xfId="0" applyNumberFormat="1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top" wrapText="1"/>
    </xf>
    <xf numFmtId="3" fontId="3" fillId="0" borderId="5" xfId="0" applyNumberFormat="1" applyFont="1" applyBorder="1" applyAlignment="1">
      <alignment horizontal="center" vertical="top" wrapText="1"/>
    </xf>
    <xf numFmtId="165" fontId="11" fillId="0" borderId="10" xfId="0" applyNumberFormat="1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/>
    </xf>
    <xf numFmtId="0" fontId="3" fillId="0" borderId="27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28" xfId="0" applyFont="1" applyBorder="1" applyAlignment="1">
      <alignment wrapText="1"/>
    </xf>
    <xf numFmtId="3" fontId="7" fillId="0" borderId="10" xfId="0" applyNumberFormat="1" applyFont="1" applyBorder="1" applyAlignment="1">
      <alignment horizontal="center" vertical="top" wrapText="1"/>
    </xf>
    <xf numFmtId="16" fontId="3" fillId="0" borderId="8" xfId="0" applyNumberFormat="1" applyFont="1" applyFill="1" applyBorder="1" applyAlignment="1">
      <alignment horizontal="center" vertical="top" wrapText="1"/>
    </xf>
    <xf numFmtId="3" fontId="8" fillId="0" borderId="5" xfId="0" applyNumberFormat="1" applyFont="1" applyBorder="1" applyAlignment="1">
      <alignment horizontal="center" vertical="top" wrapText="1"/>
    </xf>
    <xf numFmtId="3" fontId="8" fillId="0" borderId="1" xfId="0" applyNumberFormat="1" applyFont="1" applyBorder="1" applyAlignment="1">
      <alignment horizontal="center" vertical="top" wrapText="1"/>
    </xf>
    <xf numFmtId="0" fontId="8" fillId="0" borderId="13" xfId="0" applyFont="1" applyBorder="1" applyAlignment="1">
      <alignment vertical="top" wrapText="1"/>
    </xf>
    <xf numFmtId="0" fontId="7" fillId="0" borderId="10" xfId="0" applyFont="1" applyFill="1" applyBorder="1" applyAlignment="1">
      <alignment vertical="top" wrapText="1"/>
    </xf>
    <xf numFmtId="0" fontId="11" fillId="0" borderId="17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left" vertical="top"/>
    </xf>
    <xf numFmtId="166" fontId="8" fillId="0" borderId="5" xfId="1" applyNumberFormat="1" applyFont="1" applyBorder="1" applyAlignment="1">
      <alignment vertical="top" wrapText="1"/>
    </xf>
    <xf numFmtId="166" fontId="8" fillId="0" borderId="1" xfId="1" applyNumberFormat="1" applyFont="1" applyBorder="1" applyAlignment="1">
      <alignment vertical="top" wrapText="1"/>
    </xf>
    <xf numFmtId="166" fontId="7" fillId="0" borderId="10" xfId="1" applyNumberFormat="1" applyFont="1" applyBorder="1" applyAlignment="1">
      <alignment vertical="top" wrapText="1"/>
    </xf>
    <xf numFmtId="166" fontId="11" fillId="0" borderId="10" xfId="1" applyNumberFormat="1" applyFont="1" applyBorder="1" applyAlignment="1">
      <alignment horizontal="right" vertical="top" wrapText="1"/>
    </xf>
    <xf numFmtId="166" fontId="8" fillId="0" borderId="0" xfId="1" applyNumberFormat="1" applyFont="1" applyAlignment="1">
      <alignment vertical="top"/>
    </xf>
    <xf numFmtId="166" fontId="11" fillId="0" borderId="10" xfId="1" applyNumberFormat="1" applyFont="1" applyBorder="1" applyAlignment="1">
      <alignment horizontal="center" vertical="top" wrapText="1"/>
    </xf>
    <xf numFmtId="166" fontId="3" fillId="0" borderId="1" xfId="1" applyNumberFormat="1" applyFont="1" applyBorder="1" applyAlignment="1">
      <alignment vertical="top" wrapText="1"/>
    </xf>
    <xf numFmtId="166" fontId="3" fillId="0" borderId="5" xfId="1" applyNumberFormat="1" applyFont="1" applyBorder="1" applyAlignment="1">
      <alignment vertical="top" wrapText="1"/>
    </xf>
    <xf numFmtId="166" fontId="11" fillId="0" borderId="3" xfId="1" applyNumberFormat="1" applyFont="1" applyBorder="1" applyAlignment="1">
      <alignment horizontal="center" vertical="top" wrapText="1"/>
    </xf>
    <xf numFmtId="166" fontId="8" fillId="0" borderId="5" xfId="1" applyNumberFormat="1" applyFont="1" applyBorder="1" applyAlignment="1">
      <alignment horizontal="right" vertical="top" wrapText="1"/>
    </xf>
    <xf numFmtId="166" fontId="8" fillId="0" borderId="1" xfId="1" applyNumberFormat="1" applyFont="1" applyBorder="1" applyAlignment="1">
      <alignment horizontal="right" vertical="top" wrapText="1"/>
    </xf>
    <xf numFmtId="166" fontId="8" fillId="0" borderId="1" xfId="1" applyNumberFormat="1" applyFont="1" applyBorder="1" applyAlignment="1">
      <alignment horizontal="right" vertical="top"/>
    </xf>
    <xf numFmtId="166" fontId="11" fillId="0" borderId="31" xfId="1" applyNumberFormat="1" applyFont="1" applyBorder="1" applyAlignment="1">
      <alignment horizontal="center" vertical="top" wrapText="1"/>
    </xf>
    <xf numFmtId="166" fontId="3" fillId="0" borderId="21" xfId="1" applyNumberFormat="1" applyFont="1" applyBorder="1" applyAlignment="1">
      <alignment vertical="top" wrapText="1"/>
    </xf>
    <xf numFmtId="166" fontId="7" fillId="0" borderId="3" xfId="1" applyNumberFormat="1" applyFont="1" applyBorder="1" applyAlignment="1">
      <alignment horizontal="center" vertical="top" wrapText="1"/>
    </xf>
    <xf numFmtId="166" fontId="3" fillId="0" borderId="5" xfId="1" applyNumberFormat="1" applyFont="1" applyBorder="1" applyAlignment="1">
      <alignment horizontal="right" vertical="center"/>
    </xf>
    <xf numFmtId="166" fontId="3" fillId="0" borderId="1" xfId="1" applyNumberFormat="1" applyFont="1" applyBorder="1" applyAlignment="1">
      <alignment horizontal="right" vertical="center"/>
    </xf>
    <xf numFmtId="166" fontId="7" fillId="0" borderId="10" xfId="1" applyNumberFormat="1" applyFont="1" applyBorder="1" applyAlignment="1">
      <alignment horizontal="center" vertical="top" wrapText="1"/>
    </xf>
    <xf numFmtId="166" fontId="3" fillId="0" borderId="23" xfId="1" applyNumberFormat="1" applyFont="1" applyBorder="1" applyAlignment="1">
      <alignment horizontal="right" vertical="top" wrapText="1"/>
    </xf>
    <xf numFmtId="166" fontId="8" fillId="0" borderId="1" xfId="1" applyNumberFormat="1" applyFont="1" applyBorder="1" applyAlignment="1">
      <alignment vertical="top"/>
    </xf>
    <xf numFmtId="166" fontId="8" fillId="0" borderId="3" xfId="1" applyNumberFormat="1" applyFont="1" applyBorder="1" applyAlignment="1">
      <alignment vertical="top" wrapText="1"/>
    </xf>
    <xf numFmtId="166" fontId="8" fillId="0" borderId="21" xfId="1" applyNumberFormat="1" applyFont="1" applyBorder="1" applyAlignment="1">
      <alignment vertical="top" wrapText="1"/>
    </xf>
    <xf numFmtId="0" fontId="8" fillId="2" borderId="1" xfId="0" applyFont="1" applyFill="1" applyBorder="1" applyAlignment="1">
      <alignment horizontal="center" vertical="top"/>
    </xf>
    <xf numFmtId="165" fontId="3" fillId="0" borderId="5" xfId="0" applyNumberFormat="1" applyFont="1" applyBorder="1" applyAlignment="1">
      <alignment horizontal="center" vertical="top" wrapText="1"/>
    </xf>
    <xf numFmtId="165" fontId="3" fillId="0" borderId="1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justify" vertical="top" wrapText="1"/>
    </xf>
    <xf numFmtId="0" fontId="10" fillId="0" borderId="2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/>
    </xf>
    <xf numFmtId="165" fontId="3" fillId="0" borderId="13" xfId="0" applyNumberFormat="1" applyFont="1" applyBorder="1" applyAlignment="1">
      <alignment horizontal="center" vertical="top" wrapText="1"/>
    </xf>
    <xf numFmtId="165" fontId="3" fillId="0" borderId="23" xfId="0" applyNumberFormat="1" applyFont="1" applyBorder="1" applyAlignment="1">
      <alignment horizontal="center" vertical="top" wrapText="1"/>
    </xf>
    <xf numFmtId="165" fontId="3" fillId="0" borderId="21" xfId="0" applyNumberFormat="1" applyFont="1" applyBorder="1" applyAlignment="1">
      <alignment horizontal="center" vertical="top" wrapText="1"/>
    </xf>
    <xf numFmtId="0" fontId="8" fillId="0" borderId="12" xfId="0" applyFont="1" applyBorder="1" applyAlignment="1">
      <alignment horizontal="left" vertical="top" wrapText="1"/>
    </xf>
    <xf numFmtId="0" fontId="8" fillId="0" borderId="20" xfId="0" applyFont="1" applyBorder="1" applyAlignment="1">
      <alignment horizontal="left" vertical="top" wrapText="1"/>
    </xf>
    <xf numFmtId="165" fontId="3" fillId="0" borderId="5" xfId="0" applyNumberFormat="1" applyFont="1" applyBorder="1" applyAlignment="1">
      <alignment horizontal="center" vertical="top" wrapText="1"/>
    </xf>
    <xf numFmtId="165" fontId="3" fillId="0" borderId="1" xfId="0" applyNumberFormat="1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32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19" xfId="0" applyFont="1" applyBorder="1" applyAlignment="1">
      <alignment horizontal="left" vertical="top" wrapText="1"/>
    </xf>
    <xf numFmtId="0" fontId="7" fillId="0" borderId="15" xfId="0" applyFont="1" applyFill="1" applyBorder="1" applyAlignment="1">
      <alignment horizontal="left" vertical="top" wrapText="1"/>
    </xf>
    <xf numFmtId="0" fontId="7" fillId="0" borderId="17" xfId="0" applyFont="1" applyFill="1" applyBorder="1" applyAlignment="1">
      <alignment horizontal="left" vertical="top" wrapText="1"/>
    </xf>
    <xf numFmtId="3" fontId="11" fillId="0" borderId="17" xfId="0" applyNumberFormat="1" applyFont="1" applyBorder="1" applyAlignment="1">
      <alignment horizontal="center" vertical="top" wrapText="1"/>
    </xf>
    <xf numFmtId="3" fontId="11" fillId="0" borderId="16" xfId="0" applyNumberFormat="1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justify" vertical="top"/>
    </xf>
    <xf numFmtId="0" fontId="8" fillId="0" borderId="4" xfId="0" applyFont="1" applyBorder="1" applyAlignment="1">
      <alignment horizontal="left" vertical="top" wrapText="1"/>
    </xf>
    <xf numFmtId="165" fontId="11" fillId="0" borderId="5" xfId="0" applyNumberFormat="1" applyFont="1" applyBorder="1" applyAlignment="1">
      <alignment horizontal="center" vertical="top" wrapText="1"/>
    </xf>
    <xf numFmtId="165" fontId="11" fillId="0" borderId="1" xfId="0" applyNumberFormat="1" applyFont="1" applyBorder="1" applyAlignment="1">
      <alignment horizontal="center" vertical="top" wrapText="1"/>
    </xf>
    <xf numFmtId="0" fontId="8" fillId="0" borderId="30" xfId="0" applyFont="1" applyBorder="1" applyAlignment="1">
      <alignment horizontal="left" vertical="top" wrapText="1"/>
    </xf>
    <xf numFmtId="3" fontId="3" fillId="0" borderId="13" xfId="0" applyNumberFormat="1" applyFont="1" applyBorder="1" applyAlignment="1">
      <alignment horizontal="center" vertical="top" wrapText="1"/>
    </xf>
    <xf numFmtId="3" fontId="3" fillId="0" borderId="21" xfId="0" applyNumberFormat="1" applyFont="1" applyBorder="1" applyAlignment="1">
      <alignment horizontal="center" vertical="top" wrapText="1"/>
    </xf>
    <xf numFmtId="0" fontId="7" fillId="0" borderId="0" xfId="0" applyFont="1" applyFill="1" applyAlignment="1">
      <alignment horizontal="right" vertical="top" wrapText="1"/>
    </xf>
    <xf numFmtId="0" fontId="7" fillId="2" borderId="0" xfId="0" applyFont="1" applyFill="1" applyBorder="1" applyAlignment="1">
      <alignment horizontal="center" vertical="top" wrapText="1"/>
    </xf>
    <xf numFmtId="3" fontId="11" fillId="0" borderId="13" xfId="0" applyNumberFormat="1" applyFont="1" applyBorder="1" applyAlignment="1">
      <alignment horizontal="center" vertical="top" wrapText="1"/>
    </xf>
    <xf numFmtId="3" fontId="11" fillId="0" borderId="21" xfId="0" applyNumberFormat="1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8">
    <dxf>
      <fill>
        <patternFill patternType="solid">
          <bgColor rgb="FF00B05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indent="2" readingOrder="0"/>
    </dxf>
    <dxf>
      <alignment wrapText="1" indent="0" readingOrder="0"/>
    </dxf>
    <dxf>
      <fill>
        <patternFill patternType="solid">
          <bgColor rgb="FF00B05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indent="2" readingOrder="0"/>
    </dxf>
    <dxf>
      <alignment wrapText="1" inden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Егорова" refreshedDate="43647.549079861114" createdVersion="6" refreshedVersion="5" minRefreshableVersion="3" recordCount="200">
  <cacheSource type="worksheet">
    <worksheetSource ref="A1:D1048576" sheet="ДП"/>
  </cacheSource>
  <cacheFields count="4">
    <cacheField name="Географические границы" numFmtId="0">
      <sharedItems containsBlank="1" count="34">
        <s v="г. Омск"/>
        <s v="Азовский немецкий национальный МР"/>
        <s v="Большеуковский МР"/>
        <s v="Знаменский МР"/>
        <s v="Горьковский МР"/>
        <s v="Исилькульский МР"/>
        <s v="Калачинский МР"/>
        <s v="Колосовский МР"/>
        <s v="Кормиловский МР"/>
        <s v="Крутинский МР"/>
        <s v="Любинский МР"/>
        <s v="Марьяновский МР"/>
        <s v="Москаленский МР"/>
        <s v="Муромцевский МР"/>
        <s v="Называевский МР"/>
        <s v="Нижнеомский МР"/>
        <s v="Нововаршавский МР"/>
        <s v="Одесский МР"/>
        <s v="Оконешниковский МР"/>
        <s v="Омский МР"/>
        <s v="Павлоградский МР"/>
        <s v="Полтавский МР"/>
        <s v="Русско-Полянский МР"/>
        <s v="Саргатский МР"/>
        <s v="Седельниковский МР"/>
        <s v="Таврический МР"/>
        <s v="Тарский МР"/>
        <s v="Тевризский МР"/>
        <s v="Тюкалинский МР"/>
        <s v="Усть-Ишимский МР"/>
        <s v="Черлакский МР"/>
        <s v="Шербакульский МР"/>
        <m/>
        <s v="Большереченский МР" u="1"/>
      </sharedItems>
    </cacheField>
    <cacheField name="Наименование хозяйствующего субъекта" numFmtId="0">
      <sharedItems containsBlank="1" count="15">
        <s v="группа лиц в составе:_x000a_ООО &quot;Газпромнефть-Центр&quot; и ООО &quot;Газпромнефть-Корпоративные продажи&quot;"/>
        <s v="ООО &quot;Управление АЗС&quot;"/>
        <s v="группа лиц в составе:_x000a_ООО &quot;Газпромнефть-Центр&quot; и_x000a_ООО &quot;Газпромнефть-Корпоративные продажи&quot;"/>
        <s v="ООО &quot;АЗС-22&quot;"/>
        <s v="ООО &quot;Газпромнефть-Корпоративные продажи&quot; "/>
        <s v="ООО &quot;Юнигаз&quot;"/>
        <s v="ООО &quot;Содружество&quot;"/>
        <s v="ИП Ворстер Александр Александрович"/>
        <s v="ООО &quot;Компания Трансгаз-нефть&quot;"/>
        <s v="ООО &quot;Триал плюс&quot;"/>
        <s v="ООО &quot;Усть-Ишимская нефтебаза&quot;"/>
        <s v="ООО &quot;СибОйл&quot;"/>
        <m/>
        <s v="ООО &quot;Торгмил&quot;" u="1"/>
        <s v="Итого:" u="1"/>
      </sharedItems>
    </cacheField>
    <cacheField name="Размер доли на ооварном рынке_x000a_%" numFmtId="0">
      <sharedItems containsString="0" containsBlank="1" containsNumber="1" minValue="9.0157856271054317" maxValue="100"/>
    </cacheField>
    <cacheField name="Основание для признания ДП" numFmtId="0">
      <sharedItems containsBlank="1" containsMixedTypes="1" containsNumber="1" containsInteger="1" minValue="1" maxValue="3" count="5">
        <n v="1"/>
        <n v="3"/>
        <s v="2.1."/>
        <s v="2.2.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0">
  <r>
    <x v="0"/>
    <x v="0"/>
    <n v="81.220265399097855"/>
    <x v="0"/>
  </r>
  <r>
    <x v="0"/>
    <x v="1"/>
    <n v="10.919113149840459"/>
    <x v="1"/>
  </r>
  <r>
    <x v="1"/>
    <x v="0"/>
    <n v="100"/>
    <x v="0"/>
  </r>
  <r>
    <x v="2"/>
    <x v="1"/>
    <n v="100"/>
    <x v="0"/>
  </r>
  <r>
    <x v="3"/>
    <x v="0"/>
    <n v="100"/>
    <x v="0"/>
  </r>
  <r>
    <x v="4"/>
    <x v="0"/>
    <n v="100"/>
    <x v="0"/>
  </r>
  <r>
    <x v="5"/>
    <x v="2"/>
    <n v="88.151431013404931"/>
    <x v="0"/>
  </r>
  <r>
    <x v="5"/>
    <x v="3"/>
    <n v="11.796324552936083"/>
    <x v="2"/>
  </r>
  <r>
    <x v="6"/>
    <x v="2"/>
    <n v="69.592706434507917"/>
    <x v="0"/>
  </r>
  <r>
    <x v="6"/>
    <x v="1"/>
    <n v="19.458918853146365"/>
    <x v="1"/>
  </r>
  <r>
    <x v="7"/>
    <x v="1"/>
    <n v="68.931082296578992"/>
    <x v="0"/>
  </r>
  <r>
    <x v="7"/>
    <x v="4"/>
    <n v="31.068917703421011"/>
    <x v="1"/>
  </r>
  <r>
    <x v="8"/>
    <x v="2"/>
    <n v="99.649692843986728"/>
    <x v="0"/>
  </r>
  <r>
    <x v="9"/>
    <x v="2"/>
    <n v="70.166879452785963"/>
    <x v="0"/>
  </r>
  <r>
    <x v="9"/>
    <x v="1"/>
    <n v="29.046183297144641"/>
    <x v="1"/>
  </r>
  <r>
    <x v="10"/>
    <x v="2"/>
    <n v="55.887592414317766"/>
    <x v="0"/>
  </r>
  <r>
    <x v="10"/>
    <x v="1"/>
    <n v="30.295181994914088"/>
    <x v="1"/>
  </r>
  <r>
    <x v="10"/>
    <x v="5"/>
    <n v="10.696196407477498"/>
    <x v="1"/>
  </r>
  <r>
    <x v="11"/>
    <x v="2"/>
    <n v="97.172785002281401"/>
    <x v="0"/>
  </r>
  <r>
    <x v="12"/>
    <x v="2"/>
    <n v="100"/>
    <x v="0"/>
  </r>
  <r>
    <x v="13"/>
    <x v="2"/>
    <n v="93.856209710568478"/>
    <x v="0"/>
  </r>
  <r>
    <x v="14"/>
    <x v="2"/>
    <n v="68.252233931419298"/>
    <x v="0"/>
  </r>
  <r>
    <x v="14"/>
    <x v="6"/>
    <n v="31.747766068580692"/>
    <x v="1"/>
  </r>
  <r>
    <x v="15"/>
    <x v="2"/>
    <n v="97.127750149871005"/>
    <x v="0"/>
  </r>
  <r>
    <x v="16"/>
    <x v="2"/>
    <n v="100"/>
    <x v="0"/>
  </r>
  <r>
    <x v="17"/>
    <x v="2"/>
    <n v="84.233958254880221"/>
    <x v="0"/>
  </r>
  <r>
    <x v="17"/>
    <x v="1"/>
    <n v="15.766041745119788"/>
    <x v="1"/>
  </r>
  <r>
    <x v="18"/>
    <x v="2"/>
    <n v="66.535462353701718"/>
    <x v="0"/>
  </r>
  <r>
    <x v="18"/>
    <x v="1"/>
    <n v="33.464537646298268"/>
    <x v="1"/>
  </r>
  <r>
    <x v="19"/>
    <x v="1"/>
    <n v="48.200065422121504"/>
    <x v="0"/>
  </r>
  <r>
    <x v="19"/>
    <x v="2"/>
    <n v="43.358805092901662"/>
    <x v="1"/>
  </r>
  <r>
    <x v="20"/>
    <x v="2"/>
    <n v="99.663143417303417"/>
    <x v="0"/>
  </r>
  <r>
    <x v="21"/>
    <x v="1"/>
    <n v="52.043603539360248"/>
    <x v="0"/>
  </r>
  <r>
    <x v="21"/>
    <x v="2"/>
    <n v="24.39476025120101"/>
    <x v="1"/>
  </r>
  <r>
    <x v="21"/>
    <x v="7"/>
    <n v="23.561636209438749"/>
    <x v="3"/>
  </r>
  <r>
    <x v="22"/>
    <x v="2"/>
    <n v="100"/>
    <x v="0"/>
  </r>
  <r>
    <x v="23"/>
    <x v="2"/>
    <n v="100"/>
    <x v="0"/>
  </r>
  <r>
    <x v="24"/>
    <x v="2"/>
    <n v="79.117194770664511"/>
    <x v="0"/>
  </r>
  <r>
    <x v="24"/>
    <x v="8"/>
    <n v="20.882805229335503"/>
    <x v="2"/>
  </r>
  <r>
    <x v="25"/>
    <x v="1"/>
    <n v="52.598797449318802"/>
    <x v="0"/>
  </r>
  <r>
    <x v="25"/>
    <x v="2"/>
    <n v="47.401202550681198"/>
    <x v="1"/>
  </r>
  <r>
    <x v="26"/>
    <x v="2"/>
    <n v="63.710346622553452"/>
    <x v="0"/>
  </r>
  <r>
    <x v="26"/>
    <x v="1"/>
    <n v="36.289653377446555"/>
    <x v="1"/>
  </r>
  <r>
    <x v="27"/>
    <x v="2"/>
    <n v="100"/>
    <x v="0"/>
  </r>
  <r>
    <x v="28"/>
    <x v="2"/>
    <n v="66.773749872374495"/>
    <x v="0"/>
  </r>
  <r>
    <x v="28"/>
    <x v="9"/>
    <n v="22.091807180453571"/>
    <x v="2"/>
  </r>
  <r>
    <x v="29"/>
    <x v="10"/>
    <n v="100"/>
    <x v="0"/>
  </r>
  <r>
    <x v="30"/>
    <x v="2"/>
    <n v="80.319734307302653"/>
    <x v="0"/>
  </r>
  <r>
    <x v="30"/>
    <x v="11"/>
    <n v="9.0157856271054317"/>
    <x v="2"/>
  </r>
  <r>
    <x v="31"/>
    <x v="2"/>
    <n v="100"/>
    <x v="0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  <r>
    <x v="32"/>
    <x v="12"/>
    <m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таблица1" cacheId="0" applyNumberFormats="0" applyBorderFormats="0" applyFontFormats="0" applyPatternFormats="0" applyAlignmentFormats="0" applyWidthHeightFormats="1" dataCaption="Значения" updatedVersion="5" minRefreshableVersion="3" useAutoFormatting="1" colGrandTotals="0" itemPrintTitles="1" createdVersion="4" indent="0" outline="1" outlineData="1" multipleFieldFilters="0">
  <location ref="C3:D19" firstHeaderRow="1" firstDataRow="1" firstDataCol="1"/>
  <pivotFields count="4">
    <pivotField axis="axisRow" showAll="0">
      <items count="35">
        <item x="0"/>
        <item x="32"/>
        <item x="1"/>
        <item m="1" x="33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t="default"/>
      </items>
    </pivotField>
    <pivotField axis="axisRow" showAll="0">
      <items count="16">
        <item x="6"/>
        <item x="1"/>
        <item x="10"/>
        <item x="5"/>
        <item x="12"/>
        <item x="7"/>
        <item x="8"/>
        <item x="0"/>
        <item m="1" x="14"/>
        <item x="2"/>
        <item x="3"/>
        <item x="4"/>
        <item m="1" x="13"/>
        <item x="9"/>
        <item x="11"/>
        <item t="default"/>
      </items>
    </pivotField>
    <pivotField dataField="1" showAll="0" defaultSubtotal="0"/>
    <pivotField axis="axisRow" showAll="0" defaultSubtotal="0">
      <items count="5">
        <item h="1" x="0"/>
        <item h="1" x="1"/>
        <item x="2"/>
        <item x="3"/>
        <item x="4"/>
      </items>
    </pivotField>
  </pivotFields>
  <rowFields count="3">
    <field x="3"/>
    <field x="1"/>
    <field x="0"/>
  </rowFields>
  <rowItems count="16">
    <i>
      <x v="2"/>
    </i>
    <i r="1">
      <x v="6"/>
    </i>
    <i r="2">
      <x v="26"/>
    </i>
    <i r="1">
      <x v="10"/>
    </i>
    <i r="2">
      <x v="7"/>
    </i>
    <i r="1">
      <x v="13"/>
    </i>
    <i r="2">
      <x v="30"/>
    </i>
    <i r="1">
      <x v="14"/>
    </i>
    <i r="2">
      <x v="32"/>
    </i>
    <i>
      <x v="3"/>
    </i>
    <i r="1">
      <x v="5"/>
    </i>
    <i r="2">
      <x v="23"/>
    </i>
    <i>
      <x v="4"/>
    </i>
    <i r="1">
      <x v="4"/>
    </i>
    <i r="2">
      <x v="1"/>
    </i>
    <i t="grand">
      <x/>
    </i>
  </rowItems>
  <colItems count="1">
    <i/>
  </colItems>
  <dataFields count="1">
    <dataField name="Количество по полю Размер доли на ооварном рынке_x000a_%" fld="2" subtotal="count" baseField="0" baseItem="0"/>
  </dataFields>
  <formats count="4">
    <format dxfId="3">
      <pivotArea type="all" dataOnly="0" outline="0" fieldPosition="0"/>
    </format>
    <format dxfId="2">
      <pivotArea dataOnly="0" labelOnly="1" fieldPosition="0">
        <references count="1">
          <reference field="0" count="0"/>
        </references>
      </pivotArea>
    </format>
    <format dxfId="1">
      <pivotArea type="all" dataOnly="0" outline="0" fieldPosition="0"/>
    </format>
    <format dxfId="0">
      <pivotArea dataOnly="0" labelOnly="1" fieldPosition="0">
        <references count="1">
          <reference field="1" count="0"/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СводнаяТаблица2" cacheId="0" applyNumberFormats="0" applyBorderFormats="0" applyFontFormats="0" applyPatternFormats="0" applyAlignmentFormats="0" applyWidthHeightFormats="1" dataCaption="Значения" updatedVersion="5" minRefreshableVersion="3" useAutoFormatting="1" colGrandTotals="0" itemPrintTitles="1" createdVersion="4" indent="0" outline="1" outlineData="1" multipleFieldFilters="0">
  <location ref="A3:A56" firstHeaderRow="1" firstDataRow="1" firstDataCol="1" rowPageCount="1" colPageCount="1"/>
  <pivotFields count="4">
    <pivotField axis="axisRow" showAll="0">
      <items count="35">
        <item x="0"/>
        <item x="32"/>
        <item x="1"/>
        <item m="1" x="33"/>
        <item x="2"/>
        <item x="4"/>
        <item x="3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t="default"/>
      </items>
    </pivotField>
    <pivotField axis="axisRow" showAll="0">
      <items count="16">
        <item x="6"/>
        <item x="1"/>
        <item x="10"/>
        <item x="5"/>
        <item x="12"/>
        <item x="7"/>
        <item x="8"/>
        <item x="0"/>
        <item m="1" x="14"/>
        <item x="2"/>
        <item x="3"/>
        <item x="4"/>
        <item m="1" x="13"/>
        <item x="9"/>
        <item x="11"/>
        <item t="default"/>
      </items>
    </pivotField>
    <pivotField showAll="0" defaultSubtotal="0"/>
    <pivotField axis="axisPage" multipleItemSelectionAllowed="1" showAll="0" defaultSubtotal="0">
      <items count="5">
        <item x="0"/>
        <item x="1"/>
        <item h="1" x="2"/>
        <item h="1" x="3"/>
        <item h="1" x="4"/>
      </items>
    </pivotField>
  </pivotFields>
  <rowFields count="2">
    <field x="1"/>
    <field x="0"/>
  </rowFields>
  <rowItems count="53">
    <i>
      <x/>
    </i>
    <i r="1">
      <x v="16"/>
    </i>
    <i>
      <x v="1"/>
    </i>
    <i r="1">
      <x/>
    </i>
    <i r="1">
      <x v="4"/>
    </i>
    <i r="1">
      <x v="8"/>
    </i>
    <i r="1">
      <x v="9"/>
    </i>
    <i r="1">
      <x v="11"/>
    </i>
    <i r="1">
      <x v="12"/>
    </i>
    <i r="1">
      <x v="19"/>
    </i>
    <i r="1">
      <x v="20"/>
    </i>
    <i r="1">
      <x v="21"/>
    </i>
    <i r="1">
      <x v="23"/>
    </i>
    <i r="1">
      <x v="27"/>
    </i>
    <i r="1">
      <x v="28"/>
    </i>
    <i>
      <x v="2"/>
    </i>
    <i r="1">
      <x v="31"/>
    </i>
    <i>
      <x v="3"/>
    </i>
    <i r="1">
      <x v="12"/>
    </i>
    <i>
      <x v="7"/>
    </i>
    <i r="1">
      <x/>
    </i>
    <i r="1">
      <x v="2"/>
    </i>
    <i r="1">
      <x v="5"/>
    </i>
    <i r="1">
      <x v="6"/>
    </i>
    <i>
      <x v="9"/>
    </i>
    <i r="1">
      <x v="7"/>
    </i>
    <i r="1">
      <x v="8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2"/>
    </i>
    <i r="1">
      <x v="33"/>
    </i>
    <i>
      <x v="11"/>
    </i>
    <i r="1">
      <x v="9"/>
    </i>
    <i t="grand">
      <x/>
    </i>
  </rowItems>
  <colItems count="1">
    <i/>
  </colItems>
  <pageFields count="1">
    <pageField fld="3" hier="-1"/>
  </pageFields>
  <formats count="4">
    <format dxfId="7">
      <pivotArea type="all" dataOnly="0" outline="0" fieldPosition="0"/>
    </format>
    <format dxfId="6">
      <pivotArea dataOnly="0" labelOnly="1" fieldPosition="0">
        <references count="1">
          <reference field="0" count="0"/>
        </references>
      </pivotArea>
    </format>
    <format dxfId="5">
      <pivotArea type="all" dataOnly="0" outline="0" fieldPosition="0"/>
    </format>
    <format dxfId="4">
      <pivotArea dataOnly="0" labelOnly="1" fieldPosition="0">
        <references count="1">
          <reference field="1" count="0"/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view="pageLayout" zoomScaleNormal="100" zoomScaleSheetLayoutView="100" workbookViewId="0">
      <selection activeCell="E22" sqref="E22"/>
    </sheetView>
  </sheetViews>
  <sheetFormatPr defaultColWidth="9.140625" defaultRowHeight="15.75" outlineLevelCol="1" x14ac:dyDescent="0.25"/>
  <cols>
    <col min="1" max="1" width="39.28515625" style="1" customWidth="1"/>
    <col min="2" max="2" width="14.7109375" style="44" customWidth="1"/>
    <col min="3" max="3" width="10.42578125" style="44" hidden="1" customWidth="1" outlineLevel="1"/>
    <col min="4" max="4" width="12.140625" style="44" hidden="1" customWidth="1" outlineLevel="1"/>
    <col min="5" max="5" width="23.28515625" style="45" customWidth="1" collapsed="1"/>
    <col min="6" max="6" width="15.5703125" style="44" customWidth="1"/>
    <col min="7" max="7" width="18.140625" style="1" customWidth="1"/>
    <col min="8" max="16384" width="9.140625" style="1"/>
  </cols>
  <sheetData>
    <row r="1" spans="1:7" ht="28.5" customHeight="1" x14ac:dyDescent="0.25">
      <c r="A1" s="128" t="s">
        <v>141</v>
      </c>
      <c r="B1" s="128"/>
      <c r="C1" s="128"/>
      <c r="D1" s="128"/>
      <c r="E1" s="128"/>
      <c r="F1" s="128"/>
      <c r="G1" s="128"/>
    </row>
    <row r="2" spans="1:7" ht="78.75" customHeight="1" x14ac:dyDescent="0.25">
      <c r="A2" s="43" t="s">
        <v>0</v>
      </c>
      <c r="B2" s="43" t="s">
        <v>109</v>
      </c>
      <c r="C2" s="129" t="s">
        <v>1</v>
      </c>
      <c r="D2" s="130"/>
      <c r="E2" s="18" t="s">
        <v>131</v>
      </c>
      <c r="F2" s="17" t="s">
        <v>130</v>
      </c>
      <c r="G2" s="51" t="s">
        <v>132</v>
      </c>
    </row>
    <row r="3" spans="1:7" x14ac:dyDescent="0.25">
      <c r="A3" s="48" t="s">
        <v>2</v>
      </c>
      <c r="B3" s="19">
        <v>0</v>
      </c>
      <c r="C3" s="19"/>
      <c r="D3" s="19"/>
      <c r="E3" s="20">
        <v>56686</v>
      </c>
      <c r="F3" s="47">
        <v>1139.9000000000001</v>
      </c>
      <c r="G3" s="124">
        <v>101</v>
      </c>
    </row>
    <row r="4" spans="1:7" ht="36" customHeight="1" x14ac:dyDescent="0.25">
      <c r="A4" s="46" t="s">
        <v>3</v>
      </c>
      <c r="B4" s="19">
        <v>52</v>
      </c>
      <c r="C4" s="19">
        <v>68</v>
      </c>
      <c r="D4" s="19">
        <v>52</v>
      </c>
      <c r="E4" s="20">
        <v>139979</v>
      </c>
      <c r="F4" s="41">
        <v>25.48</v>
      </c>
      <c r="G4" s="124">
        <v>2</v>
      </c>
    </row>
    <row r="5" spans="1:7" ht="21.75" customHeight="1" x14ac:dyDescent="0.25">
      <c r="A5" s="46" t="s">
        <v>4</v>
      </c>
      <c r="B5" s="21">
        <v>203</v>
      </c>
      <c r="C5" s="19"/>
      <c r="D5" s="19"/>
      <c r="E5" s="20">
        <v>433195</v>
      </c>
      <c r="F5" s="41">
        <v>24.640999999999998</v>
      </c>
      <c r="G5" s="124">
        <v>1</v>
      </c>
    </row>
    <row r="6" spans="1:7" ht="21.75" customHeight="1" x14ac:dyDescent="0.25">
      <c r="A6" s="46" t="s">
        <v>5</v>
      </c>
      <c r="B6" s="21">
        <v>294</v>
      </c>
      <c r="C6" s="19"/>
      <c r="D6" s="19"/>
      <c r="E6" s="20">
        <v>950007</v>
      </c>
      <c r="F6" s="41">
        <v>6.97</v>
      </c>
      <c r="G6" s="124">
        <v>1</v>
      </c>
    </row>
    <row r="7" spans="1:7" ht="21.75" customHeight="1" x14ac:dyDescent="0.25">
      <c r="A7" s="46" t="s">
        <v>6</v>
      </c>
      <c r="B7" s="21">
        <v>93</v>
      </c>
      <c r="C7" s="19"/>
      <c r="D7" s="19"/>
      <c r="E7" s="20">
        <v>299041.99</v>
      </c>
      <c r="F7" s="41">
        <v>19.29</v>
      </c>
      <c r="G7" s="124">
        <v>2</v>
      </c>
    </row>
    <row r="8" spans="1:7" ht="21.75" customHeight="1" x14ac:dyDescent="0.25">
      <c r="A8" s="46" t="s">
        <v>7</v>
      </c>
      <c r="B8" s="21">
        <v>367</v>
      </c>
      <c r="C8" s="19"/>
      <c r="D8" s="19"/>
      <c r="E8" s="20">
        <v>365060</v>
      </c>
      <c r="F8" s="41">
        <v>10.996</v>
      </c>
      <c r="G8" s="124">
        <v>1</v>
      </c>
    </row>
    <row r="9" spans="1:7" ht="21.75" customHeight="1" x14ac:dyDescent="0.25">
      <c r="A9" s="46" t="s">
        <v>8</v>
      </c>
      <c r="B9" s="21">
        <v>153</v>
      </c>
      <c r="C9" s="19"/>
      <c r="D9" s="19"/>
      <c r="E9" s="20">
        <v>278860</v>
      </c>
      <c r="F9" s="41">
        <v>38.35</v>
      </c>
      <c r="G9" s="124">
        <v>3</v>
      </c>
    </row>
    <row r="10" spans="1:7" ht="21.75" customHeight="1" x14ac:dyDescent="0.25">
      <c r="A10" s="46" t="s">
        <v>9</v>
      </c>
      <c r="B10" s="21">
        <v>96</v>
      </c>
      <c r="C10" s="19"/>
      <c r="D10" s="19"/>
      <c r="E10" s="20">
        <v>284024</v>
      </c>
      <c r="F10" s="41">
        <v>38.24</v>
      </c>
      <c r="G10" s="124">
        <v>10</v>
      </c>
    </row>
    <row r="11" spans="1:7" ht="21.75" customHeight="1" x14ac:dyDescent="0.25">
      <c r="A11" s="46" t="s">
        <v>10</v>
      </c>
      <c r="B11" s="21">
        <v>235</v>
      </c>
      <c r="C11" s="19"/>
      <c r="D11" s="19"/>
      <c r="E11" s="20">
        <v>475293</v>
      </c>
      <c r="F11" s="41">
        <v>10.506</v>
      </c>
      <c r="G11" s="124">
        <v>1</v>
      </c>
    </row>
    <row r="12" spans="1:7" ht="21.75" customHeight="1" x14ac:dyDescent="0.25">
      <c r="A12" s="46" t="s">
        <v>11</v>
      </c>
      <c r="B12" s="21">
        <v>62</v>
      </c>
      <c r="C12" s="19"/>
      <c r="D12" s="19"/>
      <c r="E12" s="20">
        <v>190823</v>
      </c>
      <c r="F12" s="41">
        <v>24.382999999999999</v>
      </c>
      <c r="G12" s="124">
        <v>2</v>
      </c>
    </row>
    <row r="13" spans="1:7" ht="21.75" customHeight="1" x14ac:dyDescent="0.25">
      <c r="A13" s="46" t="s">
        <v>12</v>
      </c>
      <c r="B13" s="21">
        <v>190</v>
      </c>
      <c r="C13" s="19"/>
      <c r="D13" s="19"/>
      <c r="E13" s="20">
        <v>572133</v>
      </c>
      <c r="F13" s="41">
        <v>14.414</v>
      </c>
      <c r="G13" s="124">
        <v>4</v>
      </c>
    </row>
    <row r="14" spans="1:7" ht="21.75" customHeight="1" x14ac:dyDescent="0.25">
      <c r="A14" s="46" t="s">
        <v>13</v>
      </c>
      <c r="B14" s="21">
        <v>65</v>
      </c>
      <c r="C14" s="19"/>
      <c r="D14" s="19"/>
      <c r="E14" s="20">
        <v>328079</v>
      </c>
      <c r="F14" s="41">
        <v>37.381</v>
      </c>
      <c r="G14" s="124">
        <v>5</v>
      </c>
    </row>
    <row r="15" spans="1:7" ht="21.75" customHeight="1" x14ac:dyDescent="0.25">
      <c r="A15" s="46" t="s">
        <v>14</v>
      </c>
      <c r="B15" s="21">
        <v>54</v>
      </c>
      <c r="C15" s="19"/>
      <c r="D15" s="19"/>
      <c r="E15" s="20">
        <v>165195</v>
      </c>
      <c r="F15" s="41">
        <v>26.609000000000002</v>
      </c>
      <c r="G15" s="124">
        <v>1</v>
      </c>
    </row>
    <row r="16" spans="1:7" ht="21.75" customHeight="1" x14ac:dyDescent="0.25">
      <c r="A16" s="46" t="s">
        <v>15</v>
      </c>
      <c r="B16" s="21">
        <v>113</v>
      </c>
      <c r="C16" s="19"/>
      <c r="D16" s="19"/>
      <c r="E16" s="20">
        <v>247801.8</v>
      </c>
      <c r="F16" s="41">
        <v>27.664999999999999</v>
      </c>
      <c r="G16" s="124">
        <v>1</v>
      </c>
    </row>
    <row r="17" spans="1:7" ht="21.75" customHeight="1" x14ac:dyDescent="0.25">
      <c r="A17" s="46" t="s">
        <v>16</v>
      </c>
      <c r="B17" s="21">
        <v>221</v>
      </c>
      <c r="C17" s="19"/>
      <c r="D17" s="19"/>
      <c r="E17" s="20">
        <v>666080</v>
      </c>
      <c r="F17" s="41">
        <v>20.381</v>
      </c>
      <c r="G17" s="124">
        <v>2</v>
      </c>
    </row>
    <row r="18" spans="1:7" ht="21.75" customHeight="1" x14ac:dyDescent="0.25">
      <c r="A18" s="46" t="s">
        <v>17</v>
      </c>
      <c r="B18" s="21">
        <v>207</v>
      </c>
      <c r="C18" s="19"/>
      <c r="D18" s="19"/>
      <c r="E18" s="20">
        <v>587388</v>
      </c>
      <c r="F18" s="41">
        <v>19.515999999999998</v>
      </c>
      <c r="G18" s="124">
        <v>2</v>
      </c>
    </row>
    <row r="19" spans="1:7" ht="21.75" customHeight="1" x14ac:dyDescent="0.25">
      <c r="A19" s="46" t="s">
        <v>18</v>
      </c>
      <c r="B19" s="21">
        <v>131</v>
      </c>
      <c r="C19" s="19"/>
      <c r="D19" s="19"/>
      <c r="E19" s="20">
        <v>335396</v>
      </c>
      <c r="F19" s="41">
        <v>13.397</v>
      </c>
      <c r="G19" s="124">
        <v>2</v>
      </c>
    </row>
    <row r="20" spans="1:7" ht="21.75" customHeight="1" x14ac:dyDescent="0.25">
      <c r="A20" s="46" t="s">
        <v>19</v>
      </c>
      <c r="B20" s="21">
        <v>162</v>
      </c>
      <c r="C20" s="19"/>
      <c r="D20" s="19"/>
      <c r="E20" s="20">
        <v>221802</v>
      </c>
      <c r="F20" s="41">
        <v>21.756</v>
      </c>
      <c r="G20" s="124">
        <v>1</v>
      </c>
    </row>
    <row r="21" spans="1:7" ht="21.75" customHeight="1" x14ac:dyDescent="0.25">
      <c r="A21" s="46" t="s">
        <v>20</v>
      </c>
      <c r="B21" s="21">
        <v>99</v>
      </c>
      <c r="C21" s="19"/>
      <c r="D21" s="19"/>
      <c r="E21" s="20">
        <v>183865</v>
      </c>
      <c r="F21" s="41">
        <v>17.306000000000001</v>
      </c>
      <c r="G21" s="124">
        <v>2</v>
      </c>
    </row>
    <row r="22" spans="1:7" ht="23.25" customHeight="1" x14ac:dyDescent="0.25">
      <c r="A22" s="46" t="s">
        <v>21</v>
      </c>
      <c r="B22" s="21">
        <v>133</v>
      </c>
      <c r="C22" s="19"/>
      <c r="D22" s="19"/>
      <c r="E22" s="20">
        <v>308466</v>
      </c>
      <c r="F22" s="41">
        <v>12.834</v>
      </c>
      <c r="G22" s="124">
        <v>2</v>
      </c>
    </row>
    <row r="23" spans="1:7" ht="21.75" customHeight="1" x14ac:dyDescent="0.25">
      <c r="A23" s="46" t="s">
        <v>22</v>
      </c>
      <c r="B23" s="21">
        <v>16</v>
      </c>
      <c r="C23" s="19">
        <v>120</v>
      </c>
      <c r="D23" s="19">
        <v>60</v>
      </c>
      <c r="E23" s="20">
        <v>359072</v>
      </c>
      <c r="F23" s="41">
        <v>99.227000000000004</v>
      </c>
      <c r="G23" s="124">
        <v>13</v>
      </c>
    </row>
    <row r="24" spans="1:7" ht="21.75" customHeight="1" x14ac:dyDescent="0.25">
      <c r="A24" s="46" t="s">
        <v>23</v>
      </c>
      <c r="B24" s="21">
        <v>101</v>
      </c>
      <c r="C24" s="19"/>
      <c r="D24" s="19"/>
      <c r="E24" s="20">
        <v>249428</v>
      </c>
      <c r="F24" s="41">
        <v>18.289000000000001</v>
      </c>
      <c r="G24" s="124">
        <v>2</v>
      </c>
    </row>
    <row r="25" spans="1:7" ht="21.75" customHeight="1" x14ac:dyDescent="0.25">
      <c r="A25" s="46" t="s">
        <v>24</v>
      </c>
      <c r="B25" s="21">
        <v>151</v>
      </c>
      <c r="C25" s="19"/>
      <c r="D25" s="19"/>
      <c r="E25" s="20">
        <v>280356</v>
      </c>
      <c r="F25" s="41">
        <v>19.207999999999998</v>
      </c>
      <c r="G25" s="124">
        <v>3</v>
      </c>
    </row>
    <row r="26" spans="1:7" ht="21.75" customHeight="1" x14ac:dyDescent="0.25">
      <c r="A26" s="46" t="s">
        <v>25</v>
      </c>
      <c r="B26" s="21">
        <v>162</v>
      </c>
      <c r="C26" s="19"/>
      <c r="D26" s="19"/>
      <c r="E26" s="20">
        <v>332075</v>
      </c>
      <c r="F26" s="41">
        <v>17.222999999999999</v>
      </c>
      <c r="G26" s="124">
        <v>1</v>
      </c>
    </row>
    <row r="27" spans="1:7" ht="21.75" customHeight="1" x14ac:dyDescent="0.25">
      <c r="A27" s="46" t="s">
        <v>26</v>
      </c>
      <c r="B27" s="21">
        <v>112</v>
      </c>
      <c r="C27" s="19"/>
      <c r="D27" s="19"/>
      <c r="E27" s="20">
        <v>373098</v>
      </c>
      <c r="F27" s="41">
        <v>18.289000000000001</v>
      </c>
      <c r="G27" s="124">
        <v>1</v>
      </c>
    </row>
    <row r="28" spans="1:7" ht="21.75" customHeight="1" x14ac:dyDescent="0.25">
      <c r="A28" s="46" t="s">
        <v>27</v>
      </c>
      <c r="B28" s="21">
        <v>297</v>
      </c>
      <c r="C28" s="19"/>
      <c r="D28" s="19"/>
      <c r="E28" s="20">
        <v>522137</v>
      </c>
      <c r="F28" s="41">
        <v>9.6989999999999998</v>
      </c>
      <c r="G28" s="124">
        <v>2</v>
      </c>
    </row>
    <row r="29" spans="1:7" ht="21.75" customHeight="1" x14ac:dyDescent="0.25">
      <c r="A29" s="46" t="s">
        <v>28</v>
      </c>
      <c r="B29" s="21">
        <v>61</v>
      </c>
      <c r="C29" s="19"/>
      <c r="D29" s="19"/>
      <c r="E29" s="20">
        <v>273589</v>
      </c>
      <c r="F29" s="41">
        <v>34.633000000000003</v>
      </c>
      <c r="G29" s="124">
        <v>3</v>
      </c>
    </row>
    <row r="30" spans="1:7" ht="21.75" customHeight="1" x14ac:dyDescent="0.25">
      <c r="A30" s="46" t="s">
        <v>29</v>
      </c>
      <c r="B30" s="21">
        <v>312</v>
      </c>
      <c r="C30" s="19"/>
      <c r="D30" s="19"/>
      <c r="E30" s="20">
        <v>1565930</v>
      </c>
      <c r="F30" s="41">
        <v>43.661000000000001</v>
      </c>
      <c r="G30" s="124">
        <v>2</v>
      </c>
    </row>
    <row r="31" spans="1:7" ht="21.75" customHeight="1" x14ac:dyDescent="0.25">
      <c r="A31" s="46" t="s">
        <v>30</v>
      </c>
      <c r="B31" s="21">
        <v>365</v>
      </c>
      <c r="C31" s="19"/>
      <c r="D31" s="19"/>
      <c r="E31" s="20">
        <v>981460</v>
      </c>
      <c r="F31" s="41">
        <v>13.605</v>
      </c>
      <c r="G31" s="124">
        <v>1</v>
      </c>
    </row>
    <row r="32" spans="1:7" ht="21.75" customHeight="1" x14ac:dyDescent="0.25">
      <c r="A32" s="46" t="s">
        <v>31</v>
      </c>
      <c r="B32" s="21">
        <v>144</v>
      </c>
      <c r="C32" s="19"/>
      <c r="D32" s="19"/>
      <c r="E32" s="20">
        <v>638964</v>
      </c>
      <c r="F32" s="41">
        <v>22.251999999999999</v>
      </c>
      <c r="G32" s="124">
        <v>5</v>
      </c>
    </row>
    <row r="33" spans="1:7" ht="21.75" customHeight="1" x14ac:dyDescent="0.25">
      <c r="A33" s="46" t="s">
        <v>32</v>
      </c>
      <c r="B33" s="21">
        <v>507</v>
      </c>
      <c r="C33" s="19"/>
      <c r="D33" s="19"/>
      <c r="E33" s="20">
        <v>788603</v>
      </c>
      <c r="F33" s="41">
        <v>10.638999999999999</v>
      </c>
      <c r="G33" s="124">
        <v>1</v>
      </c>
    </row>
    <row r="34" spans="1:7" ht="21.75" customHeight="1" x14ac:dyDescent="0.25">
      <c r="A34" s="46" t="s">
        <v>33</v>
      </c>
      <c r="B34" s="21">
        <v>151</v>
      </c>
      <c r="C34" s="19"/>
      <c r="D34" s="19"/>
      <c r="E34" s="20">
        <v>427928.3</v>
      </c>
      <c r="F34" s="41">
        <v>27.783000000000001</v>
      </c>
      <c r="G34" s="124">
        <v>5</v>
      </c>
    </row>
    <row r="35" spans="1:7" ht="21.75" customHeight="1" x14ac:dyDescent="0.25">
      <c r="A35" s="46" t="s">
        <v>34</v>
      </c>
      <c r="B35" s="21">
        <v>100</v>
      </c>
      <c r="C35" s="19"/>
      <c r="D35" s="19"/>
      <c r="E35" s="20">
        <v>232182</v>
      </c>
      <c r="F35" s="41">
        <v>19.155000000000001</v>
      </c>
      <c r="G35" s="124">
        <v>1</v>
      </c>
    </row>
    <row r="36" spans="1:7" ht="21.75" customHeight="1" x14ac:dyDescent="0.25">
      <c r="A36" s="131" t="s">
        <v>105</v>
      </c>
      <c r="B36" s="131"/>
      <c r="C36" s="131"/>
      <c r="D36" s="131"/>
      <c r="E36" s="131"/>
      <c r="F36" s="22">
        <f>SUM(F3:F35)</f>
        <v>1903.6780000000006</v>
      </c>
      <c r="G36" s="52">
        <f>SUM(G3:G35)</f>
        <v>186</v>
      </c>
    </row>
    <row r="37" spans="1:7" ht="40.5" customHeight="1" x14ac:dyDescent="0.25">
      <c r="A37" s="127" t="s">
        <v>35</v>
      </c>
      <c r="B37" s="127"/>
      <c r="C37" s="127"/>
      <c r="D37" s="127"/>
      <c r="E37" s="127"/>
      <c r="F37" s="127"/>
      <c r="G37" s="127"/>
    </row>
    <row r="38" spans="1:7" ht="30.75" customHeight="1" x14ac:dyDescent="0.25">
      <c r="A38" s="127" t="s">
        <v>129</v>
      </c>
      <c r="B38" s="127"/>
      <c r="C38" s="127"/>
      <c r="D38" s="127"/>
      <c r="E38" s="127"/>
      <c r="F38" s="127"/>
      <c r="G38" s="127"/>
    </row>
  </sheetData>
  <mergeCells count="5">
    <mergeCell ref="A37:G37"/>
    <mergeCell ref="A38:G38"/>
    <mergeCell ref="A1:G1"/>
    <mergeCell ref="C2:D2"/>
    <mergeCell ref="A36:E36"/>
  </mergeCells>
  <printOptions horizontalCentered="1"/>
  <pageMargins left="0.78740157480314965" right="0.39370078740157483" top="0.625" bottom="0.71458333333333335" header="0.31496062992125984" footer="0.31496062992125984"/>
  <pageSetup paperSize="9" scale="93" fitToHeight="2" orientation="landscape" r:id="rId1"/>
  <headerFooter>
    <oddHeader>&amp;R&amp;"Times New Roman,полужирный"&amp;14Приложение 1</oddHeader>
    <oddFooter>&amp;C&amp;"Times New Roman,обычный"&amp;12Страница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30"/>
  <sheetViews>
    <sheetView tabSelected="1" view="pageBreakPreview" zoomScaleNormal="100" zoomScaleSheetLayoutView="100" workbookViewId="0">
      <selection activeCell="C119" sqref="C119"/>
    </sheetView>
  </sheetViews>
  <sheetFormatPr defaultColWidth="9.140625" defaultRowHeight="15.75" x14ac:dyDescent="0.25"/>
  <cols>
    <col min="1" max="1" width="1.28515625" style="1" customWidth="1"/>
    <col min="2" max="2" width="19.5703125" style="15" customWidth="1"/>
    <col min="3" max="3" width="53.5703125" style="13" customWidth="1"/>
    <col min="4" max="4" width="7.5703125" style="14" customWidth="1"/>
    <col min="5" max="5" width="17.5703125" style="16" customWidth="1"/>
    <col min="6" max="6" width="12.28515625" style="13" customWidth="1"/>
    <col min="7" max="7" width="7.140625" style="14" customWidth="1"/>
    <col min="8" max="8" width="9" style="13" customWidth="1"/>
    <col min="9" max="9" width="13.28515625" style="14" customWidth="1"/>
    <col min="10" max="16384" width="9.140625" style="1"/>
  </cols>
  <sheetData>
    <row r="1" spans="2:9" x14ac:dyDescent="0.25">
      <c r="B1" s="155"/>
      <c r="C1" s="155"/>
      <c r="D1" s="155"/>
      <c r="E1" s="155"/>
      <c r="F1" s="155"/>
      <c r="G1" s="155"/>
      <c r="H1" s="155"/>
      <c r="I1" s="155"/>
    </row>
    <row r="2" spans="2:9" x14ac:dyDescent="0.25">
      <c r="B2" s="156" t="s">
        <v>66</v>
      </c>
      <c r="C2" s="156"/>
      <c r="D2" s="156"/>
      <c r="E2" s="156"/>
      <c r="F2" s="156"/>
      <c r="G2" s="156"/>
      <c r="H2" s="156"/>
      <c r="I2" s="156"/>
    </row>
    <row r="3" spans="2:9" ht="16.5" thickBot="1" x14ac:dyDescent="0.3">
      <c r="B3" s="156" t="s">
        <v>137</v>
      </c>
      <c r="C3" s="156"/>
      <c r="D3" s="156"/>
      <c r="E3" s="156"/>
      <c r="F3" s="156"/>
      <c r="G3" s="156"/>
      <c r="H3" s="156"/>
      <c r="I3" s="156"/>
    </row>
    <row r="4" spans="2:9" ht="48" thickBot="1" x14ac:dyDescent="0.3">
      <c r="B4" s="54" t="s">
        <v>53</v>
      </c>
      <c r="C4" s="55" t="s">
        <v>54</v>
      </c>
      <c r="D4" s="55" t="s">
        <v>64</v>
      </c>
      <c r="E4" s="56" t="s">
        <v>55</v>
      </c>
      <c r="F4" s="55" t="s">
        <v>56</v>
      </c>
      <c r="G4" s="55" t="s">
        <v>138</v>
      </c>
      <c r="H4" s="56" t="s">
        <v>57</v>
      </c>
      <c r="I4" s="57" t="s">
        <v>58</v>
      </c>
    </row>
    <row r="5" spans="2:9" ht="64.5" customHeight="1" x14ac:dyDescent="0.25">
      <c r="B5" s="149" t="s">
        <v>2</v>
      </c>
      <c r="C5" s="58" t="s">
        <v>145</v>
      </c>
      <c r="D5" s="59">
        <v>43</v>
      </c>
      <c r="E5" s="102">
        <v>75477417.053999916</v>
      </c>
      <c r="F5" s="28">
        <f>E5/E$17*100</f>
        <v>54.841789384761917</v>
      </c>
      <c r="G5" s="132"/>
      <c r="H5" s="60">
        <f>F5*F5</f>
        <v>3007.621862922585</v>
      </c>
      <c r="I5" s="29">
        <v>1</v>
      </c>
    </row>
    <row r="6" spans="2:9" x14ac:dyDescent="0.25">
      <c r="B6" s="141"/>
      <c r="C6" s="61" t="s">
        <v>37</v>
      </c>
      <c r="D6" s="42">
        <v>24</v>
      </c>
      <c r="E6" s="103">
        <v>38646984</v>
      </c>
      <c r="F6" s="25">
        <f t="shared" ref="F6:F16" si="0">E6/E$17*100</f>
        <v>28.080846425466582</v>
      </c>
      <c r="G6" s="133"/>
      <c r="H6" s="62">
        <f t="shared" ref="H6:H14" si="1">F6*F6</f>
        <v>788.53393597063928</v>
      </c>
      <c r="I6" s="27">
        <v>3</v>
      </c>
    </row>
    <row r="7" spans="2:9" x14ac:dyDescent="0.25">
      <c r="B7" s="141"/>
      <c r="C7" s="61" t="s">
        <v>36</v>
      </c>
      <c r="D7" s="42">
        <v>25</v>
      </c>
      <c r="E7" s="103">
        <v>21561956.730999995</v>
      </c>
      <c r="F7" s="25">
        <f t="shared" si="0"/>
        <v>15.666888665769269</v>
      </c>
      <c r="G7" s="134"/>
      <c r="H7" s="62">
        <f t="shared" si="1"/>
        <v>245.45140046560959</v>
      </c>
      <c r="I7" s="27">
        <v>3</v>
      </c>
    </row>
    <row r="8" spans="2:9" ht="16.5" customHeight="1" x14ac:dyDescent="0.25">
      <c r="B8" s="141"/>
      <c r="C8" s="61" t="s">
        <v>121</v>
      </c>
      <c r="D8" s="42" t="s">
        <v>106</v>
      </c>
      <c r="E8" s="103">
        <v>691593</v>
      </c>
      <c r="F8" s="25">
        <f t="shared" si="0"/>
        <v>0.50251054058779099</v>
      </c>
      <c r="G8" s="63"/>
      <c r="H8" s="62">
        <f t="shared" si="1"/>
        <v>0.25251684340183395</v>
      </c>
      <c r="I8" s="27"/>
    </row>
    <row r="9" spans="2:9" ht="47.25" x14ac:dyDescent="0.25">
      <c r="B9" s="141"/>
      <c r="C9" s="61" t="s">
        <v>146</v>
      </c>
      <c r="D9" s="42" t="s">
        <v>106</v>
      </c>
      <c r="E9" s="103">
        <v>567475</v>
      </c>
      <c r="F9" s="25">
        <f t="shared" si="0"/>
        <v>0.41232656926842332</v>
      </c>
      <c r="G9" s="63"/>
      <c r="H9" s="62">
        <f t="shared" si="1"/>
        <v>0.17001319972466788</v>
      </c>
      <c r="I9" s="27"/>
    </row>
    <row r="10" spans="2:9" x14ac:dyDescent="0.25">
      <c r="B10" s="141"/>
      <c r="C10" s="61" t="s">
        <v>38</v>
      </c>
      <c r="D10" s="42">
        <v>1</v>
      </c>
      <c r="E10" s="103">
        <v>315879</v>
      </c>
      <c r="F10" s="25">
        <f t="shared" si="0"/>
        <v>0.22951725516355839</v>
      </c>
      <c r="G10" s="63"/>
      <c r="H10" s="62">
        <f t="shared" si="1"/>
        <v>5.2678170417813974E-2</v>
      </c>
      <c r="I10" s="27"/>
    </row>
    <row r="11" spans="2:9" x14ac:dyDescent="0.25">
      <c r="B11" s="141"/>
      <c r="C11" s="61" t="s">
        <v>108</v>
      </c>
      <c r="D11" s="42">
        <v>3</v>
      </c>
      <c r="E11" s="103">
        <v>140494</v>
      </c>
      <c r="F11" s="25">
        <f t="shared" si="0"/>
        <v>0.10208275082214699</v>
      </c>
      <c r="G11" s="63"/>
      <c r="H11" s="62"/>
      <c r="I11" s="27"/>
    </row>
    <row r="12" spans="2:9" x14ac:dyDescent="0.25">
      <c r="B12" s="141"/>
      <c r="C12" s="61" t="s">
        <v>114</v>
      </c>
      <c r="D12" s="42">
        <v>1</v>
      </c>
      <c r="E12" s="103">
        <v>129047</v>
      </c>
      <c r="F12" s="25">
        <f t="shared" si="0"/>
        <v>9.3765376068341733E-2</v>
      </c>
      <c r="G12" s="63"/>
      <c r="H12" s="62"/>
      <c r="I12" s="27"/>
    </row>
    <row r="13" spans="2:9" x14ac:dyDescent="0.25">
      <c r="B13" s="141"/>
      <c r="C13" s="61" t="s">
        <v>110</v>
      </c>
      <c r="D13" s="42">
        <v>1</v>
      </c>
      <c r="E13" s="103">
        <v>52893.66</v>
      </c>
      <c r="F13" s="25">
        <f t="shared" si="0"/>
        <v>3.843246198308372E-2</v>
      </c>
      <c r="G13" s="63"/>
      <c r="H13" s="62"/>
      <c r="I13" s="27"/>
    </row>
    <row r="14" spans="2:9" x14ac:dyDescent="0.25">
      <c r="B14" s="141"/>
      <c r="C14" s="61" t="s">
        <v>122</v>
      </c>
      <c r="D14" s="42">
        <v>1</v>
      </c>
      <c r="E14" s="103">
        <v>23046</v>
      </c>
      <c r="F14" s="25">
        <f t="shared" si="0"/>
        <v>1.6745192502506865E-2</v>
      </c>
      <c r="G14" s="63"/>
      <c r="H14" s="62">
        <f t="shared" si="1"/>
        <v>2.8040147194601211E-4</v>
      </c>
      <c r="I14" s="27"/>
    </row>
    <row r="15" spans="2:9" ht="31.5" x14ac:dyDescent="0.25">
      <c r="B15" s="141"/>
      <c r="C15" s="61" t="s">
        <v>139</v>
      </c>
      <c r="D15" s="42">
        <v>1</v>
      </c>
      <c r="E15" s="103">
        <v>14525.4</v>
      </c>
      <c r="F15" s="25">
        <f t="shared" si="0"/>
        <v>1.0554136039916395E-2</v>
      </c>
      <c r="G15" s="63"/>
      <c r="H15" s="62"/>
      <c r="I15" s="27"/>
    </row>
    <row r="16" spans="2:9" x14ac:dyDescent="0.25">
      <c r="B16" s="141"/>
      <c r="C16" s="64" t="s">
        <v>128</v>
      </c>
      <c r="D16" s="42">
        <v>1</v>
      </c>
      <c r="E16" s="103">
        <v>6250</v>
      </c>
      <c r="F16" s="23">
        <f t="shared" si="0"/>
        <v>4.5412415664613341E-3</v>
      </c>
      <c r="G16" s="63"/>
      <c r="H16" s="62"/>
      <c r="I16" s="27"/>
    </row>
    <row r="17" spans="2:9" ht="16.5" thickBot="1" x14ac:dyDescent="0.3">
      <c r="B17" s="142"/>
      <c r="C17" s="65" t="s">
        <v>59</v>
      </c>
      <c r="D17" s="66">
        <f>SUM(D5:D16)</f>
        <v>101</v>
      </c>
      <c r="E17" s="104">
        <f>SUM(E5:E16)</f>
        <v>137627560.84499991</v>
      </c>
      <c r="F17" s="66">
        <f>SUM(F5:F16)</f>
        <v>100</v>
      </c>
      <c r="G17" s="66">
        <f>F5+F6+F7</f>
        <v>98.589524475997763</v>
      </c>
      <c r="H17" s="66">
        <f>SUM(H5:H16)</f>
        <v>4042.0826879738502</v>
      </c>
      <c r="I17" s="67"/>
    </row>
    <row r="18" spans="2:9" ht="47.25" x14ac:dyDescent="0.25">
      <c r="B18" s="135" t="s">
        <v>70</v>
      </c>
      <c r="C18" s="31" t="s">
        <v>115</v>
      </c>
      <c r="D18" s="68">
        <v>1</v>
      </c>
      <c r="E18" s="102">
        <v>811753.99</v>
      </c>
      <c r="F18" s="68">
        <f>E18/E$20*100</f>
        <v>91.374636882579935</v>
      </c>
      <c r="G18" s="68"/>
      <c r="H18" s="70">
        <f t="shared" ref="H18:H68" si="2">F18*F18</f>
        <v>8349.3242654233381</v>
      </c>
      <c r="I18" s="26">
        <v>1</v>
      </c>
    </row>
    <row r="19" spans="2:9" ht="15.75" customHeight="1" x14ac:dyDescent="0.25">
      <c r="B19" s="136"/>
      <c r="C19" s="71" t="s">
        <v>134</v>
      </c>
      <c r="D19" s="72">
        <v>1</v>
      </c>
      <c r="E19" s="103">
        <v>76626</v>
      </c>
      <c r="F19" s="69">
        <f>E19/E$20*100</f>
        <v>8.6253631174200578</v>
      </c>
      <c r="G19" s="25"/>
      <c r="H19" s="70">
        <f t="shared" si="2"/>
        <v>74.39688890735026</v>
      </c>
      <c r="I19" s="73" t="s">
        <v>67</v>
      </c>
    </row>
    <row r="20" spans="2:9" ht="16.5" thickBot="1" x14ac:dyDescent="0.3">
      <c r="B20" s="143"/>
      <c r="C20" s="65" t="s">
        <v>59</v>
      </c>
      <c r="D20" s="66">
        <f>SUM(D18:D19)</f>
        <v>2</v>
      </c>
      <c r="E20" s="105">
        <f>SUM(E18:E19)</f>
        <v>888379.99</v>
      </c>
      <c r="F20" s="66">
        <f>SUM(F18:F19)</f>
        <v>100</v>
      </c>
      <c r="G20" s="66">
        <f>F18+F19</f>
        <v>100</v>
      </c>
      <c r="H20" s="66">
        <f>SUM(H18:H19)</f>
        <v>8423.7211543306876</v>
      </c>
      <c r="I20" s="74"/>
    </row>
    <row r="21" spans="2:9" ht="47.25" x14ac:dyDescent="0.25">
      <c r="B21" s="135" t="s">
        <v>71</v>
      </c>
      <c r="C21" s="31" t="s">
        <v>115</v>
      </c>
      <c r="D21" s="75">
        <v>1</v>
      </c>
      <c r="E21" s="106">
        <v>1420811.4</v>
      </c>
      <c r="F21" s="28">
        <f>E21/E$22*100</f>
        <v>100</v>
      </c>
      <c r="G21" s="28"/>
      <c r="H21" s="60">
        <f t="shared" si="2"/>
        <v>10000</v>
      </c>
      <c r="I21" s="29">
        <v>1</v>
      </c>
    </row>
    <row r="22" spans="2:9" ht="16.5" thickBot="1" x14ac:dyDescent="0.3">
      <c r="B22" s="143"/>
      <c r="C22" s="65" t="s">
        <v>59</v>
      </c>
      <c r="D22" s="66">
        <f>SUM(D21)</f>
        <v>1</v>
      </c>
      <c r="E22" s="107">
        <f>SUM(E21)</f>
        <v>1420811.4</v>
      </c>
      <c r="F22" s="66">
        <f>SUM(F21)</f>
        <v>100</v>
      </c>
      <c r="G22" s="66">
        <f>F21</f>
        <v>100</v>
      </c>
      <c r="H22" s="66">
        <f>SUM(H21)</f>
        <v>10000</v>
      </c>
      <c r="I22" s="77"/>
    </row>
    <row r="23" spans="2:9" ht="32.25" customHeight="1" x14ac:dyDescent="0.25">
      <c r="B23" s="135" t="s">
        <v>72</v>
      </c>
      <c r="C23" s="82" t="s">
        <v>36</v>
      </c>
      <c r="D23" s="81">
        <v>1</v>
      </c>
      <c r="E23" s="108">
        <v>267720.43900000001</v>
      </c>
      <c r="F23" s="25">
        <f>E23/E$25*100</f>
        <v>66.717712411389812</v>
      </c>
      <c r="G23" s="157"/>
      <c r="H23" s="62">
        <f t="shared" si="2"/>
        <v>4451.253149408918</v>
      </c>
      <c r="I23" s="30">
        <v>1</v>
      </c>
    </row>
    <row r="24" spans="2:9" ht="31.5" x14ac:dyDescent="0.25">
      <c r="B24" s="136"/>
      <c r="C24" s="34" t="s">
        <v>143</v>
      </c>
      <c r="D24" s="72" t="s">
        <v>106</v>
      </c>
      <c r="E24" s="108">
        <v>133552.97</v>
      </c>
      <c r="F24" s="25">
        <f>E24/E$25*100</f>
        <v>33.282287588610188</v>
      </c>
      <c r="G24" s="158"/>
      <c r="H24" s="62">
        <f t="shared" si="2"/>
        <v>1107.7106671309557</v>
      </c>
      <c r="I24" s="30">
        <v>3</v>
      </c>
    </row>
    <row r="25" spans="2:9" ht="16.5" thickBot="1" x14ac:dyDescent="0.3">
      <c r="B25" s="143"/>
      <c r="C25" s="65" t="s">
        <v>59</v>
      </c>
      <c r="D25" s="66">
        <f>SUM(D23:D24)</f>
        <v>1</v>
      </c>
      <c r="E25" s="107">
        <f>SUM(E23:E24)</f>
        <v>401273.40899999999</v>
      </c>
      <c r="F25" s="66">
        <f>SUM(F23:F24)</f>
        <v>100</v>
      </c>
      <c r="G25" s="66">
        <f>F23+F24</f>
        <v>100</v>
      </c>
      <c r="H25" s="66">
        <f>SUM(H24:H24)</f>
        <v>1107.7106671309557</v>
      </c>
      <c r="I25" s="77"/>
    </row>
    <row r="26" spans="2:9" ht="47.25" x14ac:dyDescent="0.25">
      <c r="B26" s="135" t="s">
        <v>73</v>
      </c>
      <c r="C26" s="31" t="s">
        <v>115</v>
      </c>
      <c r="D26" s="75">
        <v>2</v>
      </c>
      <c r="E26" s="109">
        <v>671385.12</v>
      </c>
      <c r="F26" s="28">
        <f>E26/E$27*100</f>
        <v>100</v>
      </c>
      <c r="G26" s="28"/>
      <c r="H26" s="60">
        <f>F26*F26</f>
        <v>10000</v>
      </c>
      <c r="I26" s="29">
        <v>1</v>
      </c>
    </row>
    <row r="27" spans="2:9" ht="16.5" thickBot="1" x14ac:dyDescent="0.3">
      <c r="B27" s="143"/>
      <c r="C27" s="65" t="s">
        <v>59</v>
      </c>
      <c r="D27" s="66">
        <f>SUM(D26)</f>
        <v>2</v>
      </c>
      <c r="E27" s="107">
        <f>SUM(E26)</f>
        <v>671385.12</v>
      </c>
      <c r="F27" s="66">
        <f>SUM(F26)</f>
        <v>100</v>
      </c>
      <c r="G27" s="66">
        <f>F26</f>
        <v>100</v>
      </c>
      <c r="H27" s="66">
        <f>SUM(H26)</f>
        <v>10000</v>
      </c>
      <c r="I27" s="77"/>
    </row>
    <row r="28" spans="2:9" ht="47.25" x14ac:dyDescent="0.25">
      <c r="B28" s="135" t="s">
        <v>74</v>
      </c>
      <c r="C28" s="31" t="s">
        <v>115</v>
      </c>
      <c r="D28" s="75">
        <v>1</v>
      </c>
      <c r="E28" s="109">
        <v>900215.35</v>
      </c>
      <c r="F28" s="28">
        <f>E28/E$29*100</f>
        <v>100</v>
      </c>
      <c r="G28" s="28"/>
      <c r="H28" s="60">
        <f t="shared" ref="H28" si="3">F28*F28</f>
        <v>10000</v>
      </c>
      <c r="I28" s="29">
        <v>1</v>
      </c>
    </row>
    <row r="29" spans="2:9" ht="16.5" thickBot="1" x14ac:dyDescent="0.3">
      <c r="B29" s="143"/>
      <c r="C29" s="65" t="s">
        <v>59</v>
      </c>
      <c r="D29" s="83">
        <v>1</v>
      </c>
      <c r="E29" s="107">
        <f>SUM(E28)</f>
        <v>900215.35</v>
      </c>
      <c r="F29" s="83">
        <f>SUM(F28)</f>
        <v>100</v>
      </c>
      <c r="G29" s="83">
        <f>F28</f>
        <v>100</v>
      </c>
      <c r="H29" s="83">
        <f>SUM(H28)</f>
        <v>10000</v>
      </c>
      <c r="I29" s="84"/>
    </row>
    <row r="30" spans="2:9" ht="47.25" x14ac:dyDescent="0.25">
      <c r="B30" s="149" t="s">
        <v>75</v>
      </c>
      <c r="C30" s="31" t="s">
        <v>115</v>
      </c>
      <c r="D30" s="75">
        <v>2</v>
      </c>
      <c r="E30" s="109">
        <v>1423533.45</v>
      </c>
      <c r="F30" s="28">
        <f>E30/E$32*100</f>
        <v>92.19104800301298</v>
      </c>
      <c r="G30" s="132"/>
      <c r="H30" s="60">
        <f t="shared" si="2"/>
        <v>8499.1893318938437</v>
      </c>
      <c r="I30" s="29">
        <v>1</v>
      </c>
    </row>
    <row r="31" spans="2:9" x14ac:dyDescent="0.25">
      <c r="B31" s="141"/>
      <c r="C31" s="35" t="s">
        <v>39</v>
      </c>
      <c r="D31" s="72">
        <v>1</v>
      </c>
      <c r="E31" s="108">
        <v>120579</v>
      </c>
      <c r="F31" s="25">
        <f>E31/E$32*100</f>
        <v>7.8089519969870071</v>
      </c>
      <c r="G31" s="134"/>
      <c r="H31" s="62">
        <f t="shared" si="2"/>
        <v>60.979731291247369</v>
      </c>
      <c r="I31" s="27"/>
    </row>
    <row r="32" spans="2:9" ht="16.5" thickBot="1" x14ac:dyDescent="0.3">
      <c r="B32" s="152"/>
      <c r="C32" s="78" t="s">
        <v>59</v>
      </c>
      <c r="D32" s="79">
        <f>SUM(D30:D31)</f>
        <v>3</v>
      </c>
      <c r="E32" s="110">
        <f>SUM(E30:E31)</f>
        <v>1544112.45</v>
      </c>
      <c r="F32" s="79">
        <f>SUM(F30:F31)</f>
        <v>99.999999999999986</v>
      </c>
      <c r="G32" s="79">
        <f>F30+F31</f>
        <v>99.999999999999986</v>
      </c>
      <c r="H32" s="79">
        <f>SUM(H30:H31)</f>
        <v>8560.1690631850906</v>
      </c>
      <c r="I32" s="80"/>
    </row>
    <row r="33" spans="2:9" ht="47.25" x14ac:dyDescent="0.25">
      <c r="B33" s="135" t="s">
        <v>76</v>
      </c>
      <c r="C33" s="58" t="s">
        <v>147</v>
      </c>
      <c r="D33" s="75">
        <v>3</v>
      </c>
      <c r="E33" s="111">
        <v>41444460.703000017</v>
      </c>
      <c r="F33" s="28">
        <f t="shared" ref="F33:F38" si="4">E33/E$39*100</f>
        <v>63.34908589016468</v>
      </c>
      <c r="G33" s="137"/>
      <c r="H33" s="60">
        <f t="shared" si="2"/>
        <v>4013.1066831194616</v>
      </c>
      <c r="I33" s="29">
        <v>3</v>
      </c>
    </row>
    <row r="34" spans="2:9" x14ac:dyDescent="0.25">
      <c r="B34" s="136"/>
      <c r="C34" s="61" t="s">
        <v>36</v>
      </c>
      <c r="D34" s="72">
        <v>2</v>
      </c>
      <c r="E34" s="112">
        <v>17868050.313000005</v>
      </c>
      <c r="F34" s="25">
        <f t="shared" si="4"/>
        <v>27.311844207109807</v>
      </c>
      <c r="G34" s="138"/>
      <c r="H34" s="62">
        <f t="shared" si="2"/>
        <v>745.93683399343752</v>
      </c>
      <c r="I34" s="27">
        <v>3</v>
      </c>
    </row>
    <row r="35" spans="2:9" x14ac:dyDescent="0.25">
      <c r="B35" s="136"/>
      <c r="C35" s="61" t="s">
        <v>40</v>
      </c>
      <c r="D35" s="42">
        <v>2</v>
      </c>
      <c r="E35" s="113">
        <v>5628995</v>
      </c>
      <c r="F35" s="25">
        <f t="shared" si="4"/>
        <v>8.6040856047258245</v>
      </c>
      <c r="G35" s="138"/>
      <c r="H35" s="62">
        <f t="shared" si="2"/>
        <v>74.030289093450151</v>
      </c>
      <c r="I35" s="27">
        <v>3</v>
      </c>
    </row>
    <row r="36" spans="2:9" x14ac:dyDescent="0.25">
      <c r="B36" s="136"/>
      <c r="C36" s="61" t="s">
        <v>37</v>
      </c>
      <c r="D36" s="42">
        <v>1</v>
      </c>
      <c r="E36" s="113">
        <v>289902</v>
      </c>
      <c r="F36" s="25">
        <f t="shared" si="4"/>
        <v>0.44312379474155256</v>
      </c>
      <c r="G36" s="25"/>
      <c r="H36" s="62">
        <f t="shared" si="2"/>
        <v>0.19635869746615361</v>
      </c>
      <c r="I36" s="27"/>
    </row>
    <row r="37" spans="2:9" x14ac:dyDescent="0.25">
      <c r="B37" s="136"/>
      <c r="C37" s="61" t="s">
        <v>107</v>
      </c>
      <c r="D37" s="42">
        <v>1</v>
      </c>
      <c r="E37" s="113">
        <v>107414</v>
      </c>
      <c r="F37" s="25">
        <f t="shared" si="4"/>
        <v>0.16418548091551327</v>
      </c>
      <c r="G37" s="25"/>
      <c r="H37" s="62">
        <f t="shared" si="2"/>
        <v>2.6956872143458373E-2</v>
      </c>
      <c r="I37" s="27"/>
    </row>
    <row r="38" spans="2:9" ht="47.25" x14ac:dyDescent="0.25">
      <c r="B38" s="136"/>
      <c r="C38" s="61" t="s">
        <v>146</v>
      </c>
      <c r="D38" s="42">
        <v>1</v>
      </c>
      <c r="E38" s="113">
        <v>83528</v>
      </c>
      <c r="F38" s="25">
        <f t="shared" si="4"/>
        <v>0.12767502234262751</v>
      </c>
      <c r="G38" s="25"/>
      <c r="H38" s="62">
        <f t="shared" si="2"/>
        <v>1.6300911330190435E-2</v>
      </c>
      <c r="I38" s="27"/>
    </row>
    <row r="39" spans="2:9" ht="16.5" thickBot="1" x14ac:dyDescent="0.3">
      <c r="B39" s="136"/>
      <c r="C39" s="78" t="s">
        <v>59</v>
      </c>
      <c r="D39" s="79">
        <f>SUM(D33:D38)</f>
        <v>10</v>
      </c>
      <c r="E39" s="114">
        <f>SUM(E33:E38)</f>
        <v>65422350.016000018</v>
      </c>
      <c r="F39" s="79">
        <f>SUM(F33:F38)</f>
        <v>100</v>
      </c>
      <c r="G39" s="79">
        <f>F33+F34+F35</f>
        <v>99.265015702000312</v>
      </c>
      <c r="H39" s="79">
        <f>SUM(H33:H38)</f>
        <v>4833.3134226872889</v>
      </c>
      <c r="I39" s="80"/>
    </row>
    <row r="40" spans="2:9" x14ac:dyDescent="0.25">
      <c r="B40" s="149" t="s">
        <v>77</v>
      </c>
      <c r="C40" s="40" t="s">
        <v>36</v>
      </c>
      <c r="D40" s="88">
        <v>1</v>
      </c>
      <c r="E40" s="102">
        <v>350858.57400000002</v>
      </c>
      <c r="F40" s="28">
        <f>E40/E$42*100</f>
        <v>86.780582007273438</v>
      </c>
      <c r="G40" s="88"/>
      <c r="H40" s="60">
        <f t="shared" si="2"/>
        <v>7530.8694135211099</v>
      </c>
      <c r="I40" s="29">
        <v>1</v>
      </c>
    </row>
    <row r="41" spans="2:9" ht="31.5" x14ac:dyDescent="0.25">
      <c r="B41" s="141"/>
      <c r="C41" s="34" t="s">
        <v>142</v>
      </c>
      <c r="D41" s="72" t="s">
        <v>106</v>
      </c>
      <c r="E41" s="103">
        <v>53446.819999999992</v>
      </c>
      <c r="F41" s="25">
        <f>E41/E$42*100</f>
        <v>13.219417992726553</v>
      </c>
      <c r="G41" s="35"/>
      <c r="H41" s="62">
        <f t="shared" si="2"/>
        <v>174.75301206642254</v>
      </c>
      <c r="I41" s="27">
        <v>3</v>
      </c>
    </row>
    <row r="42" spans="2:9" ht="16.5" thickBot="1" x14ac:dyDescent="0.3">
      <c r="B42" s="142"/>
      <c r="C42" s="65" t="s">
        <v>59</v>
      </c>
      <c r="D42" s="66">
        <f>SUM(D40:D41)</f>
        <v>1</v>
      </c>
      <c r="E42" s="107">
        <f>SUM(E40:E41)</f>
        <v>404305.39400000003</v>
      </c>
      <c r="F42" s="66">
        <f t="shared" ref="F42" si="5">SUM(F40:F41)</f>
        <v>99.999999999999986</v>
      </c>
      <c r="G42" s="89">
        <f>F41</f>
        <v>13.219417992726553</v>
      </c>
      <c r="H42" s="66">
        <f>SUM(H40:H41)</f>
        <v>7705.6224255875322</v>
      </c>
      <c r="I42" s="67"/>
    </row>
    <row r="43" spans="2:9" ht="47.25" x14ac:dyDescent="0.25">
      <c r="B43" s="136" t="s">
        <v>78</v>
      </c>
      <c r="C43" s="36" t="s">
        <v>115</v>
      </c>
      <c r="D43" s="90">
        <v>2</v>
      </c>
      <c r="E43" s="115">
        <v>13875311.410000004</v>
      </c>
      <c r="F43" s="23">
        <f>E43/E$44*100</f>
        <v>100</v>
      </c>
      <c r="G43" s="23"/>
      <c r="H43" s="70">
        <f t="shared" si="2"/>
        <v>10000</v>
      </c>
      <c r="I43" s="26">
        <v>1</v>
      </c>
    </row>
    <row r="44" spans="2:9" ht="16.5" thickBot="1" x14ac:dyDescent="0.3">
      <c r="B44" s="143"/>
      <c r="C44" s="65" t="s">
        <v>59</v>
      </c>
      <c r="D44" s="66">
        <f>SUM(D43:D43)</f>
        <v>2</v>
      </c>
      <c r="E44" s="107">
        <f>SUM(E43:E43)</f>
        <v>13875311.410000004</v>
      </c>
      <c r="F44" s="66">
        <f>SUM(F43:F43)</f>
        <v>100</v>
      </c>
      <c r="G44" s="66">
        <f>F43</f>
        <v>100</v>
      </c>
      <c r="H44" s="66">
        <f>SUM(H43:H43)</f>
        <v>10000</v>
      </c>
      <c r="I44" s="77"/>
    </row>
    <row r="45" spans="2:9" ht="45" x14ac:dyDescent="0.25">
      <c r="B45" s="149" t="s">
        <v>79</v>
      </c>
      <c r="C45" s="91" t="s">
        <v>123</v>
      </c>
      <c r="D45" s="75">
        <v>2</v>
      </c>
      <c r="E45" s="109">
        <v>10222995.299999997</v>
      </c>
      <c r="F45" s="28">
        <f>E45/E$48*100</f>
        <v>49.977702107718102</v>
      </c>
      <c r="G45" s="132"/>
      <c r="H45" s="60">
        <f t="shared" si="2"/>
        <v>2497.7707079678103</v>
      </c>
      <c r="I45" s="29">
        <v>1</v>
      </c>
    </row>
    <row r="46" spans="2:9" x14ac:dyDescent="0.25">
      <c r="B46" s="141"/>
      <c r="C46" s="92" t="s">
        <v>36</v>
      </c>
      <c r="D46" s="72">
        <v>1</v>
      </c>
      <c r="E46" s="108">
        <v>10056297.418</v>
      </c>
      <c r="F46" s="25">
        <f t="shared" ref="F46:F47" si="6">E46/E$48*100</f>
        <v>49.162757285373971</v>
      </c>
      <c r="G46" s="134"/>
      <c r="H46" s="62">
        <f t="shared" si="2"/>
        <v>2416.9767039005915</v>
      </c>
      <c r="I46" s="27">
        <v>3</v>
      </c>
    </row>
    <row r="47" spans="2:9" ht="45" x14ac:dyDescent="0.25">
      <c r="B47" s="141"/>
      <c r="C47" s="93" t="s">
        <v>124</v>
      </c>
      <c r="D47" s="72">
        <v>1</v>
      </c>
      <c r="E47" s="103">
        <v>175820</v>
      </c>
      <c r="F47" s="25">
        <f t="shared" si="6"/>
        <v>0.8595406069079381</v>
      </c>
      <c r="G47" s="25"/>
      <c r="H47" s="62">
        <f t="shared" si="2"/>
        <v>0.73881005492366658</v>
      </c>
      <c r="I47" s="27"/>
    </row>
    <row r="48" spans="2:9" ht="16.5" thickBot="1" x14ac:dyDescent="0.3">
      <c r="B48" s="152"/>
      <c r="C48" s="78" t="s">
        <v>59</v>
      </c>
      <c r="D48" s="79">
        <f>SUM(D45:D47)</f>
        <v>4</v>
      </c>
      <c r="E48" s="116">
        <f>SUM(E45:E47)</f>
        <v>20455112.717999995</v>
      </c>
      <c r="F48" s="79">
        <f>SUM(F45:F47)</f>
        <v>100.00000000000001</v>
      </c>
      <c r="G48" s="79">
        <f>F45+F46</f>
        <v>99.140459393092073</v>
      </c>
      <c r="H48" s="79">
        <f>SUM(H45:H47)</f>
        <v>4915.4862219233255</v>
      </c>
      <c r="I48" s="80"/>
    </row>
    <row r="49" spans="2:9" x14ac:dyDescent="0.25">
      <c r="B49" s="149" t="s">
        <v>80</v>
      </c>
      <c r="C49" s="31" t="s">
        <v>37</v>
      </c>
      <c r="D49" s="75">
        <v>1</v>
      </c>
      <c r="E49" s="117">
        <v>24254780</v>
      </c>
      <c r="F49" s="28">
        <f>E49/E$56*100</f>
        <v>51.785951768441677</v>
      </c>
      <c r="G49" s="137"/>
      <c r="H49" s="60">
        <f t="shared" si="2"/>
        <v>2681.7848005633678</v>
      </c>
      <c r="I49" s="29">
        <v>1</v>
      </c>
    </row>
    <row r="50" spans="2:9" x14ac:dyDescent="0.25">
      <c r="B50" s="141"/>
      <c r="C50" s="24" t="s">
        <v>36</v>
      </c>
      <c r="D50" s="42">
        <v>1</v>
      </c>
      <c r="E50" s="118">
        <v>11763412.995000001</v>
      </c>
      <c r="F50" s="25">
        <f t="shared" ref="F50:F55" si="7">E50/E$56*100</f>
        <v>25.11585501873569</v>
      </c>
      <c r="G50" s="138"/>
      <c r="H50" s="62">
        <f t="shared" si="2"/>
        <v>630.8061733221507</v>
      </c>
      <c r="I50" s="27">
        <v>3</v>
      </c>
    </row>
    <row r="51" spans="2:9" ht="47.25" x14ac:dyDescent="0.25">
      <c r="B51" s="141"/>
      <c r="C51" s="24" t="s">
        <v>147</v>
      </c>
      <c r="D51" s="42">
        <v>2</v>
      </c>
      <c r="E51" s="118">
        <v>9447166.4399999995</v>
      </c>
      <c r="F51" s="25">
        <f t="shared" si="7"/>
        <v>20.170477968065708</v>
      </c>
      <c r="G51" s="138"/>
      <c r="H51" s="62">
        <f t="shared" si="2"/>
        <v>406.84818146022411</v>
      </c>
      <c r="I51" s="27">
        <v>3</v>
      </c>
    </row>
    <row r="52" spans="2:9" x14ac:dyDescent="0.25">
      <c r="B52" s="141"/>
      <c r="C52" s="24" t="s">
        <v>41</v>
      </c>
      <c r="D52" s="42" t="s">
        <v>106</v>
      </c>
      <c r="E52" s="118">
        <v>1311012.33</v>
      </c>
      <c r="F52" s="25">
        <f t="shared" si="7"/>
        <v>2.7991192370828486</v>
      </c>
      <c r="G52" s="25"/>
      <c r="H52" s="62">
        <f t="shared" si="2"/>
        <v>7.8350685034072685</v>
      </c>
      <c r="I52" s="27"/>
    </row>
    <row r="53" spans="2:9" x14ac:dyDescent="0.25">
      <c r="B53" s="141"/>
      <c r="C53" s="24" t="s">
        <v>42</v>
      </c>
      <c r="D53" s="42">
        <v>1</v>
      </c>
      <c r="E53" s="118">
        <v>49822</v>
      </c>
      <c r="F53" s="25">
        <f t="shared" si="7"/>
        <v>0.10637407096693108</v>
      </c>
      <c r="G53" s="25"/>
      <c r="H53" s="62">
        <f t="shared" si="2"/>
        <v>1.1315442974077689E-2</v>
      </c>
      <c r="I53" s="27"/>
    </row>
    <row r="54" spans="2:9" x14ac:dyDescent="0.25">
      <c r="B54" s="141"/>
      <c r="C54" s="24" t="s">
        <v>62</v>
      </c>
      <c r="D54" s="42" t="s">
        <v>106</v>
      </c>
      <c r="E54" s="118">
        <v>9703</v>
      </c>
      <c r="F54" s="25">
        <f t="shared" si="7"/>
        <v>2.0716703676932527E-2</v>
      </c>
      <c r="G54" s="25"/>
      <c r="H54" s="62">
        <f t="shared" si="2"/>
        <v>4.2918181123782968E-4</v>
      </c>
      <c r="I54" s="27"/>
    </row>
    <row r="55" spans="2:9" x14ac:dyDescent="0.25">
      <c r="B55" s="141"/>
      <c r="C55" s="24" t="s">
        <v>43</v>
      </c>
      <c r="D55" s="69" t="s">
        <v>106</v>
      </c>
      <c r="E55" s="118">
        <v>705</v>
      </c>
      <c r="F55" s="25">
        <f t="shared" si="7"/>
        <v>1.5052330302213163E-3</v>
      </c>
      <c r="G55" s="35"/>
      <c r="H55" s="62">
        <f t="shared" si="2"/>
        <v>2.2657264752692461E-6</v>
      </c>
      <c r="I55" s="27"/>
    </row>
    <row r="56" spans="2:9" ht="16.5" thickBot="1" x14ac:dyDescent="0.3">
      <c r="B56" s="142"/>
      <c r="C56" s="65" t="s">
        <v>59</v>
      </c>
      <c r="D56" s="66">
        <f>SUM(D49:D55)</f>
        <v>5</v>
      </c>
      <c r="E56" s="119">
        <f>SUM(E49:E55)</f>
        <v>46836601.765000001</v>
      </c>
      <c r="F56" s="94">
        <f>SUM(F49:F55)</f>
        <v>100.00000000000001</v>
      </c>
      <c r="G56" s="66">
        <f>F51+F50+F49</f>
        <v>97.072284755243075</v>
      </c>
      <c r="H56" s="66">
        <f>SUM(H49:H55)</f>
        <v>3727.2859707396619</v>
      </c>
      <c r="I56" s="77"/>
    </row>
    <row r="57" spans="2:9" ht="47.25" x14ac:dyDescent="0.25">
      <c r="B57" s="136" t="s">
        <v>81</v>
      </c>
      <c r="C57" s="36" t="s">
        <v>115</v>
      </c>
      <c r="D57" s="90">
        <v>1</v>
      </c>
      <c r="E57" s="115">
        <v>1053477.19</v>
      </c>
      <c r="F57" s="23">
        <f>E57/E$58*100</f>
        <v>100</v>
      </c>
      <c r="G57" s="23"/>
      <c r="H57" s="70">
        <f t="shared" si="2"/>
        <v>10000</v>
      </c>
      <c r="I57" s="26">
        <v>1</v>
      </c>
    </row>
    <row r="58" spans="2:9" ht="16.5" thickBot="1" x14ac:dyDescent="0.3">
      <c r="B58" s="143"/>
      <c r="C58" s="65" t="s">
        <v>59</v>
      </c>
      <c r="D58" s="66">
        <f>SUM(D57:D57)</f>
        <v>1</v>
      </c>
      <c r="E58" s="107">
        <f>SUM(E57:E57)</f>
        <v>1053477.19</v>
      </c>
      <c r="F58" s="66">
        <f>SUM(F57:F57)</f>
        <v>100</v>
      </c>
      <c r="G58" s="66">
        <f>F57</f>
        <v>100</v>
      </c>
      <c r="H58" s="66">
        <f>SUM(H57:H57)</f>
        <v>10000</v>
      </c>
      <c r="I58" s="77"/>
    </row>
    <row r="59" spans="2:9" ht="47.25" x14ac:dyDescent="0.25">
      <c r="B59" s="135" t="s">
        <v>82</v>
      </c>
      <c r="C59" s="31" t="s">
        <v>115</v>
      </c>
      <c r="D59" s="86">
        <v>1</v>
      </c>
      <c r="E59" s="120">
        <v>711568.46000000008</v>
      </c>
      <c r="F59" s="23">
        <f>E59/E$60*100</f>
        <v>100</v>
      </c>
      <c r="G59" s="68"/>
      <c r="H59" s="70">
        <f t="shared" si="2"/>
        <v>10000</v>
      </c>
      <c r="I59" s="85">
        <v>1</v>
      </c>
    </row>
    <row r="60" spans="2:9" ht="16.5" thickBot="1" x14ac:dyDescent="0.3">
      <c r="B60" s="143"/>
      <c r="C60" s="65" t="s">
        <v>59</v>
      </c>
      <c r="D60" s="66">
        <f>SUM(D59)</f>
        <v>1</v>
      </c>
      <c r="E60" s="107">
        <f>SUM(E59)</f>
        <v>711568.46000000008</v>
      </c>
      <c r="F60" s="66">
        <f>SUM(F59:F59)</f>
        <v>100</v>
      </c>
      <c r="G60" s="66">
        <f>F59</f>
        <v>100</v>
      </c>
      <c r="H60" s="66">
        <f>SUM(H59:H59)</f>
        <v>10000</v>
      </c>
      <c r="I60" s="77"/>
    </row>
    <row r="61" spans="2:9" ht="47.25" x14ac:dyDescent="0.25">
      <c r="B61" s="135" t="s">
        <v>83</v>
      </c>
      <c r="C61" s="31" t="s">
        <v>115</v>
      </c>
      <c r="D61" s="75">
        <v>1</v>
      </c>
      <c r="E61" s="109">
        <v>1157701.7000000002</v>
      </c>
      <c r="F61" s="28">
        <f>E61/E$63*100</f>
        <v>93.5364070357179</v>
      </c>
      <c r="G61" s="28"/>
      <c r="H61" s="60">
        <f t="shared" si="2"/>
        <v>8749.0594411514976</v>
      </c>
      <c r="I61" s="29">
        <v>1</v>
      </c>
    </row>
    <row r="62" spans="2:9" x14ac:dyDescent="0.25">
      <c r="B62" s="136"/>
      <c r="C62" s="24" t="s">
        <v>44</v>
      </c>
      <c r="D62" s="72">
        <v>1</v>
      </c>
      <c r="E62" s="108">
        <v>80000</v>
      </c>
      <c r="F62" s="25">
        <f>E62/E$63*100</f>
        <v>6.4635929642821042</v>
      </c>
      <c r="G62" s="53"/>
      <c r="H62" s="62">
        <f t="shared" si="2"/>
        <v>41.778034007917121</v>
      </c>
      <c r="I62" s="27"/>
    </row>
    <row r="63" spans="2:9" ht="16.5" thickBot="1" x14ac:dyDescent="0.3">
      <c r="B63" s="143"/>
      <c r="C63" s="65" t="s">
        <v>59</v>
      </c>
      <c r="D63" s="66">
        <f>SUM(D61:D62)</f>
        <v>2</v>
      </c>
      <c r="E63" s="107">
        <f>SUM(E61:E62)</f>
        <v>1237701.7000000002</v>
      </c>
      <c r="F63" s="66">
        <f>SUM(F61:F62)</f>
        <v>100</v>
      </c>
      <c r="G63" s="66">
        <f>F61</f>
        <v>93.5364070357179</v>
      </c>
      <c r="H63" s="66">
        <f>SUM(H61:H62)</f>
        <v>8790.8374751594147</v>
      </c>
      <c r="I63" s="77"/>
    </row>
    <row r="64" spans="2:9" ht="47.25" x14ac:dyDescent="0.25">
      <c r="B64" s="135" t="s">
        <v>84</v>
      </c>
      <c r="C64" s="31" t="s">
        <v>115</v>
      </c>
      <c r="D64" s="75">
        <v>1</v>
      </c>
      <c r="E64" s="109">
        <v>502285.17</v>
      </c>
      <c r="F64" s="28">
        <f>E64/E$66*100</f>
        <v>74.824298853051005</v>
      </c>
      <c r="G64" s="132"/>
      <c r="H64" s="60">
        <f t="shared" si="2"/>
        <v>5598.6756988506895</v>
      </c>
      <c r="I64" s="29">
        <v>1</v>
      </c>
    </row>
    <row r="65" spans="2:9" ht="49.5" customHeight="1" x14ac:dyDescent="0.25">
      <c r="B65" s="136"/>
      <c r="C65" s="34" t="s">
        <v>125</v>
      </c>
      <c r="D65" s="72">
        <v>1</v>
      </c>
      <c r="E65" s="108">
        <v>169001</v>
      </c>
      <c r="F65" s="25">
        <f>E65/E$66*100</f>
        <v>25.175701146949002</v>
      </c>
      <c r="G65" s="134"/>
      <c r="H65" s="62">
        <f t="shared" si="2"/>
        <v>633.81592824048937</v>
      </c>
      <c r="I65" s="27">
        <v>3</v>
      </c>
    </row>
    <row r="66" spans="2:9" ht="16.5" thickBot="1" x14ac:dyDescent="0.3">
      <c r="B66" s="136"/>
      <c r="C66" s="78" t="s">
        <v>59</v>
      </c>
      <c r="D66" s="79">
        <f>SUM(D64:D65)</f>
        <v>2</v>
      </c>
      <c r="E66" s="110">
        <f>SUM(E64:E65)</f>
        <v>671286.16999999993</v>
      </c>
      <c r="F66" s="79">
        <f>SUM(F64:F65)</f>
        <v>100</v>
      </c>
      <c r="G66" s="79">
        <f>F64+F65</f>
        <v>100</v>
      </c>
      <c r="H66" s="79">
        <f>SUM(H64:H65)</f>
        <v>6232.491627091179</v>
      </c>
      <c r="I66" s="80"/>
    </row>
    <row r="67" spans="2:9" ht="47.25" x14ac:dyDescent="0.25">
      <c r="B67" s="135" t="s">
        <v>85</v>
      </c>
      <c r="C67" s="31" t="s">
        <v>115</v>
      </c>
      <c r="D67" s="75">
        <v>1</v>
      </c>
      <c r="E67" s="109">
        <v>520682.31000000006</v>
      </c>
      <c r="F67" s="28">
        <f>E67/E$69*100</f>
        <v>96.652233060786557</v>
      </c>
      <c r="G67" s="28"/>
      <c r="H67" s="60">
        <f t="shared" si="2"/>
        <v>9341.6541556366028</v>
      </c>
      <c r="I67" s="29">
        <v>1</v>
      </c>
    </row>
    <row r="68" spans="2:9" x14ac:dyDescent="0.25">
      <c r="B68" s="136"/>
      <c r="C68" s="24" t="s">
        <v>113</v>
      </c>
      <c r="D68" s="72">
        <v>1</v>
      </c>
      <c r="E68" s="108">
        <v>18035</v>
      </c>
      <c r="F68" s="25">
        <f>E68/E$69*100</f>
        <v>3.3477669392134439</v>
      </c>
      <c r="G68" s="53"/>
      <c r="H68" s="62">
        <f t="shared" si="2"/>
        <v>11.207543479290552</v>
      </c>
      <c r="I68" s="95"/>
    </row>
    <row r="69" spans="2:9" ht="16.5" thickBot="1" x14ac:dyDescent="0.3">
      <c r="B69" s="143"/>
      <c r="C69" s="65" t="s">
        <v>59</v>
      </c>
      <c r="D69" s="66">
        <f>SUM(D67:D68)</f>
        <v>2</v>
      </c>
      <c r="E69" s="107">
        <f>SUM(E67:E68)</f>
        <v>538717.31000000006</v>
      </c>
      <c r="F69" s="66">
        <f>SUM(F67:F68)</f>
        <v>100</v>
      </c>
      <c r="G69" s="66">
        <f>F67</f>
        <v>96.652233060786557</v>
      </c>
      <c r="H69" s="66">
        <f>SUM(H67:H68)</f>
        <v>9352.8616991158942</v>
      </c>
      <c r="I69" s="77"/>
    </row>
    <row r="70" spans="2:9" ht="47.25" x14ac:dyDescent="0.25">
      <c r="B70" s="135" t="s">
        <v>86</v>
      </c>
      <c r="C70" s="31" t="s">
        <v>115</v>
      </c>
      <c r="D70" s="75">
        <v>1</v>
      </c>
      <c r="E70" s="109">
        <v>535568.85</v>
      </c>
      <c r="F70" s="28">
        <f>E70/E$71*100</f>
        <v>100</v>
      </c>
      <c r="G70" s="28"/>
      <c r="H70" s="60">
        <f t="shared" ref="H70:H125" si="8">F70*F70</f>
        <v>10000</v>
      </c>
      <c r="I70" s="29">
        <v>1</v>
      </c>
    </row>
    <row r="71" spans="2:9" ht="16.5" thickBot="1" x14ac:dyDescent="0.3">
      <c r="B71" s="143"/>
      <c r="C71" s="65" t="s">
        <v>59</v>
      </c>
      <c r="D71" s="66">
        <f>SUM(D70)</f>
        <v>1</v>
      </c>
      <c r="E71" s="107">
        <f>SUM(E70)</f>
        <v>535568.85</v>
      </c>
      <c r="F71" s="66">
        <f>SUM(F70)</f>
        <v>100</v>
      </c>
      <c r="G71" s="66">
        <f>F70</f>
        <v>100</v>
      </c>
      <c r="H71" s="66">
        <f>SUM(H70)</f>
        <v>10000</v>
      </c>
      <c r="I71" s="77"/>
    </row>
    <row r="72" spans="2:9" ht="47.25" x14ac:dyDescent="0.25">
      <c r="B72" s="135" t="s">
        <v>87</v>
      </c>
      <c r="C72" s="31" t="s">
        <v>115</v>
      </c>
      <c r="D72" s="75">
        <v>1</v>
      </c>
      <c r="E72" s="109">
        <v>511071.76</v>
      </c>
      <c r="F72" s="28">
        <f>E72/E$74*100</f>
        <v>66.701145055045856</v>
      </c>
      <c r="G72" s="153"/>
      <c r="H72" s="60">
        <f t="shared" si="8"/>
        <v>4449.0427516542686</v>
      </c>
      <c r="I72" s="29">
        <v>1</v>
      </c>
    </row>
    <row r="73" spans="2:9" x14ac:dyDescent="0.25">
      <c r="B73" s="136"/>
      <c r="C73" s="24" t="s">
        <v>36</v>
      </c>
      <c r="D73" s="72">
        <v>1</v>
      </c>
      <c r="E73" s="108">
        <v>255139.61400000003</v>
      </c>
      <c r="F73" s="25">
        <f>E73/E$74*100</f>
        <v>33.29885494495413</v>
      </c>
      <c r="G73" s="154"/>
      <c r="H73" s="62">
        <f t="shared" si="8"/>
        <v>1108.813740645096</v>
      </c>
      <c r="I73" s="27">
        <v>3</v>
      </c>
    </row>
    <row r="74" spans="2:9" ht="16.5" thickBot="1" x14ac:dyDescent="0.3">
      <c r="B74" s="136"/>
      <c r="C74" s="78" t="s">
        <v>59</v>
      </c>
      <c r="D74" s="79">
        <f>SUM(D72:D73)</f>
        <v>2</v>
      </c>
      <c r="E74" s="110">
        <f>SUM(E72:E73)</f>
        <v>766211.37400000007</v>
      </c>
      <c r="F74" s="79">
        <f>SUM(F72:F73)</f>
        <v>99.999999999999986</v>
      </c>
      <c r="G74" s="79">
        <f>F72+F73</f>
        <v>99.999999999999986</v>
      </c>
      <c r="H74" s="79">
        <f>SUM(H72:H73)</f>
        <v>5557.8564922993646</v>
      </c>
      <c r="I74" s="80"/>
    </row>
    <row r="75" spans="2:9" ht="47.25" x14ac:dyDescent="0.25">
      <c r="B75" s="135" t="s">
        <v>88</v>
      </c>
      <c r="C75" s="31" t="s">
        <v>115</v>
      </c>
      <c r="D75" s="75">
        <v>1</v>
      </c>
      <c r="E75" s="109">
        <v>513403.57000000007</v>
      </c>
      <c r="F75" s="125">
        <f>E75/E$77*100</f>
        <v>67.679885421782743</v>
      </c>
      <c r="G75" s="132"/>
      <c r="H75" s="60">
        <f t="shared" si="8"/>
        <v>4580.5668907056406</v>
      </c>
      <c r="I75" s="29">
        <v>1</v>
      </c>
    </row>
    <row r="76" spans="2:9" x14ac:dyDescent="0.25">
      <c r="B76" s="136"/>
      <c r="C76" s="24" t="s">
        <v>36</v>
      </c>
      <c r="D76" s="72">
        <v>1</v>
      </c>
      <c r="E76" s="108">
        <v>245172.72899999993</v>
      </c>
      <c r="F76" s="126">
        <f>E76/E$77*100</f>
        <v>32.320114578217257</v>
      </c>
      <c r="G76" s="134"/>
      <c r="H76" s="62">
        <f t="shared" si="8"/>
        <v>1044.5898063490918</v>
      </c>
      <c r="I76" s="27">
        <v>3</v>
      </c>
    </row>
    <row r="77" spans="2:9" ht="16.5" thickBot="1" x14ac:dyDescent="0.3">
      <c r="B77" s="143"/>
      <c r="C77" s="65" t="s">
        <v>59</v>
      </c>
      <c r="D77" s="66">
        <f>SUM(D75:D76)</f>
        <v>2</v>
      </c>
      <c r="E77" s="107">
        <f>SUM(E75:E76)</f>
        <v>758576.299</v>
      </c>
      <c r="F77" s="66">
        <f>SUM(F75:F76)</f>
        <v>100</v>
      </c>
      <c r="G77" s="66">
        <f>F75+F76</f>
        <v>100</v>
      </c>
      <c r="H77" s="66">
        <f>SUM(H75:H76)</f>
        <v>5625.1566970547319</v>
      </c>
      <c r="I77" s="77"/>
    </row>
    <row r="78" spans="2:9" x14ac:dyDescent="0.25">
      <c r="B78" s="149" t="s">
        <v>89</v>
      </c>
      <c r="C78" s="31" t="s">
        <v>36</v>
      </c>
      <c r="D78" s="96">
        <v>3</v>
      </c>
      <c r="E78" s="109">
        <v>6183369.0870000022</v>
      </c>
      <c r="F78" s="28">
        <f>E78/E$87*100</f>
        <v>57.576638341706499</v>
      </c>
      <c r="G78" s="137"/>
      <c r="H78" s="60">
        <f t="shared" si="8"/>
        <v>3315.069282731667</v>
      </c>
      <c r="I78" s="29">
        <v>1</v>
      </c>
    </row>
    <row r="79" spans="2:9" ht="47.25" x14ac:dyDescent="0.25">
      <c r="B79" s="141"/>
      <c r="C79" s="34" t="s">
        <v>147</v>
      </c>
      <c r="D79" s="97">
        <v>3</v>
      </c>
      <c r="E79" s="108">
        <v>3216097.3600000008</v>
      </c>
      <c r="F79" s="25">
        <f>E79/E$87*100</f>
        <v>29.946793077215034</v>
      </c>
      <c r="G79" s="138"/>
      <c r="H79" s="62">
        <f t="shared" si="8"/>
        <v>896.81041560953429</v>
      </c>
      <c r="I79" s="27">
        <v>3</v>
      </c>
    </row>
    <row r="80" spans="2:9" x14ac:dyDescent="0.25">
      <c r="B80" s="141"/>
      <c r="C80" s="24" t="s">
        <v>90</v>
      </c>
      <c r="D80" s="42">
        <v>1</v>
      </c>
      <c r="E80" s="108">
        <v>557303</v>
      </c>
      <c r="F80" s="25">
        <f>E80/E$87*100</f>
        <v>5.1893446479217173</v>
      </c>
      <c r="G80" s="53"/>
      <c r="H80" s="62">
        <f t="shared" si="8"/>
        <v>26.929297874913772</v>
      </c>
      <c r="I80" s="27"/>
    </row>
    <row r="81" spans="2:9" x14ac:dyDescent="0.25">
      <c r="B81" s="141"/>
      <c r="C81" s="24" t="s">
        <v>133</v>
      </c>
      <c r="D81" s="42">
        <v>2</v>
      </c>
      <c r="E81" s="108">
        <v>504743.11</v>
      </c>
      <c r="F81" s="25">
        <f>E81/E$87*100</f>
        <v>4.6999315568978863</v>
      </c>
      <c r="G81" s="53"/>
      <c r="H81" s="62">
        <f t="shared" si="8"/>
        <v>22.089356639524588</v>
      </c>
      <c r="I81" s="27"/>
    </row>
    <row r="82" spans="2:9" x14ac:dyDescent="0.25">
      <c r="B82" s="141"/>
      <c r="C82" s="24" t="s">
        <v>136</v>
      </c>
      <c r="D82" s="42">
        <v>1</v>
      </c>
      <c r="E82" s="108">
        <v>148883.54</v>
      </c>
      <c r="F82" s="25">
        <f>E82/E$87*100</f>
        <v>1.3863338282094999</v>
      </c>
      <c r="G82" s="53"/>
      <c r="H82" s="62">
        <f t="shared" si="8"/>
        <v>1.9219214832380072</v>
      </c>
      <c r="I82" s="27"/>
    </row>
    <row r="83" spans="2:9" x14ac:dyDescent="0.25">
      <c r="B83" s="141"/>
      <c r="C83" s="24" t="s">
        <v>135</v>
      </c>
      <c r="D83" s="42" t="s">
        <v>106</v>
      </c>
      <c r="E83" s="108">
        <v>62236.4</v>
      </c>
      <c r="F83" s="25">
        <f t="shared" ref="F83:F86" si="9">E83/E$87*100</f>
        <v>0.57951622231697153</v>
      </c>
      <c r="G83" s="53"/>
      <c r="H83" s="62">
        <f t="shared" si="8"/>
        <v>0.33583905192853358</v>
      </c>
      <c r="I83" s="27"/>
    </row>
    <row r="84" spans="2:9" x14ac:dyDescent="0.25">
      <c r="B84" s="141"/>
      <c r="C84" s="24" t="s">
        <v>140</v>
      </c>
      <c r="D84" s="42">
        <v>1</v>
      </c>
      <c r="E84" s="108">
        <v>32838</v>
      </c>
      <c r="F84" s="25">
        <f t="shared" si="9"/>
        <v>0.30577208367522396</v>
      </c>
      <c r="G84" s="53"/>
      <c r="H84" s="62">
        <f t="shared" si="8"/>
        <v>9.3496567155088167E-2</v>
      </c>
      <c r="I84" s="27"/>
    </row>
    <row r="85" spans="2:9" x14ac:dyDescent="0.25">
      <c r="B85" s="141"/>
      <c r="C85" s="24" t="s">
        <v>45</v>
      </c>
      <c r="D85" s="42">
        <v>1</v>
      </c>
      <c r="E85" s="108">
        <v>19867</v>
      </c>
      <c r="F85" s="25">
        <f t="shared" si="9"/>
        <v>0.18499220373882924</v>
      </c>
      <c r="G85" s="53"/>
      <c r="H85" s="62">
        <f t="shared" si="8"/>
        <v>3.4222115444148507E-2</v>
      </c>
      <c r="I85" s="27"/>
    </row>
    <row r="86" spans="2:9" x14ac:dyDescent="0.25">
      <c r="B86" s="141"/>
      <c r="C86" s="24" t="s">
        <v>46</v>
      </c>
      <c r="D86" s="42">
        <v>1</v>
      </c>
      <c r="E86" s="108">
        <v>14034</v>
      </c>
      <c r="F86" s="25">
        <f t="shared" si="9"/>
        <v>0.13067803831835353</v>
      </c>
      <c r="G86" s="53"/>
      <c r="H86" s="62">
        <f t="shared" si="8"/>
        <v>1.7076749698733074E-2</v>
      </c>
      <c r="I86" s="27"/>
    </row>
    <row r="87" spans="2:9" ht="16.5" thickBot="1" x14ac:dyDescent="0.3">
      <c r="B87" s="142"/>
      <c r="C87" s="65" t="s">
        <v>59</v>
      </c>
      <c r="D87" s="66">
        <f>SUM(D78:D86)</f>
        <v>13</v>
      </c>
      <c r="E87" s="107">
        <f>SUM(E78:E86)</f>
        <v>10739371.497000001</v>
      </c>
      <c r="F87" s="66">
        <f>SUM(F78:F86)</f>
        <v>100</v>
      </c>
      <c r="G87" s="66">
        <f>F78+F79</f>
        <v>87.523431418921533</v>
      </c>
      <c r="H87" s="66">
        <f>SUM(H78:H82)</f>
        <v>4262.8202743388774</v>
      </c>
      <c r="I87" s="77"/>
    </row>
    <row r="88" spans="2:9" ht="47.25" x14ac:dyDescent="0.25">
      <c r="B88" s="136" t="s">
        <v>91</v>
      </c>
      <c r="C88" s="36" t="s">
        <v>115</v>
      </c>
      <c r="D88" s="90">
        <v>1</v>
      </c>
      <c r="E88" s="115">
        <v>644076.33999999985</v>
      </c>
      <c r="F88" s="23">
        <f>E88/E$90*100</f>
        <v>99.818209810179738</v>
      </c>
      <c r="G88" s="23"/>
      <c r="H88" s="70">
        <f t="shared" si="8"/>
        <v>9963.6750097090626</v>
      </c>
      <c r="I88" s="26">
        <v>1</v>
      </c>
    </row>
    <row r="89" spans="2:9" x14ac:dyDescent="0.25">
      <c r="B89" s="136"/>
      <c r="C89" s="24" t="s">
        <v>112</v>
      </c>
      <c r="D89" s="72">
        <v>1</v>
      </c>
      <c r="E89" s="108">
        <v>1173</v>
      </c>
      <c r="F89" s="25">
        <f>E89/E$90*100</f>
        <v>0.18179018982026396</v>
      </c>
      <c r="G89" s="53"/>
      <c r="H89" s="62">
        <f t="shared" si="8"/>
        <v>3.3047673114887599E-2</v>
      </c>
      <c r="I89" s="27"/>
    </row>
    <row r="90" spans="2:9" ht="16.5" thickBot="1" x14ac:dyDescent="0.3">
      <c r="B90" s="136"/>
      <c r="C90" s="78" t="s">
        <v>59</v>
      </c>
      <c r="D90" s="79">
        <f>SUM(D88:D89)</f>
        <v>2</v>
      </c>
      <c r="E90" s="110">
        <f>SUM(E88:E89)</f>
        <v>645249.33999999985</v>
      </c>
      <c r="F90" s="79">
        <f>SUM(F88:F89)</f>
        <v>100</v>
      </c>
      <c r="G90" s="79">
        <f>F88</f>
        <v>99.818209810179738</v>
      </c>
      <c r="H90" s="79">
        <f>SUM(H88:H89)</f>
        <v>9963.7080573821768</v>
      </c>
      <c r="I90" s="80"/>
    </row>
    <row r="91" spans="2:9" ht="47.25" x14ac:dyDescent="0.25">
      <c r="B91" s="149" t="s">
        <v>92</v>
      </c>
      <c r="C91" s="98" t="s">
        <v>145</v>
      </c>
      <c r="D91" s="75">
        <v>1</v>
      </c>
      <c r="E91" s="109">
        <v>565811.06000000006</v>
      </c>
      <c r="F91" s="28">
        <f>E91/E$94*100</f>
        <v>54.760481850456678</v>
      </c>
      <c r="G91" s="132"/>
      <c r="H91" s="60">
        <f t="shared" si="8"/>
        <v>2998.7103724941953</v>
      </c>
      <c r="I91" s="29">
        <v>1</v>
      </c>
    </row>
    <row r="92" spans="2:9" x14ac:dyDescent="0.25">
      <c r="B92" s="141"/>
      <c r="C92" s="34" t="s">
        <v>36</v>
      </c>
      <c r="D92" s="72">
        <v>1</v>
      </c>
      <c r="E92" s="108">
        <v>305807.38399999996</v>
      </c>
      <c r="F92" s="25">
        <f t="shared" ref="F92:F93" si="10">E92/E$94*100</f>
        <v>29.596734466921927</v>
      </c>
      <c r="G92" s="133"/>
      <c r="H92" s="62">
        <f t="shared" si="8"/>
        <v>875.9666911054843</v>
      </c>
      <c r="I92" s="27">
        <v>3</v>
      </c>
    </row>
    <row r="93" spans="2:9" x14ac:dyDescent="0.25">
      <c r="B93" s="141"/>
      <c r="C93" s="24" t="s">
        <v>47</v>
      </c>
      <c r="D93" s="72">
        <v>1</v>
      </c>
      <c r="E93" s="121">
        <v>161628.6</v>
      </c>
      <c r="F93" s="25">
        <f t="shared" si="10"/>
        <v>15.642783682621406</v>
      </c>
      <c r="G93" s="134"/>
      <c r="H93" s="62">
        <f t="shared" si="8"/>
        <v>244.69668134128653</v>
      </c>
      <c r="I93" s="27" t="s">
        <v>67</v>
      </c>
    </row>
    <row r="94" spans="2:9" ht="16.5" thickBot="1" x14ac:dyDescent="0.3">
      <c r="B94" s="142"/>
      <c r="C94" s="65" t="s">
        <v>59</v>
      </c>
      <c r="D94" s="66">
        <f>SUM(D91:D93)</f>
        <v>3</v>
      </c>
      <c r="E94" s="107">
        <f>SUM(E91:E93)</f>
        <v>1033247.044</v>
      </c>
      <c r="F94" s="66">
        <f>SUM(F91:F93)</f>
        <v>100</v>
      </c>
      <c r="G94" s="66">
        <f>F93+F92+F91</f>
        <v>100</v>
      </c>
      <c r="H94" s="66">
        <f>SUM(H91:H93)</f>
        <v>4119.3737449409664</v>
      </c>
      <c r="I94" s="77"/>
    </row>
    <row r="95" spans="2:9" ht="47.25" x14ac:dyDescent="0.25">
      <c r="B95" s="136" t="s">
        <v>93</v>
      </c>
      <c r="C95" s="31" t="s">
        <v>115</v>
      </c>
      <c r="D95" s="90">
        <v>1</v>
      </c>
      <c r="E95" s="115">
        <v>593195.87</v>
      </c>
      <c r="F95" s="23">
        <f>E95/E$96*100</f>
        <v>100</v>
      </c>
      <c r="G95" s="23"/>
      <c r="H95" s="70">
        <f t="shared" si="8"/>
        <v>10000</v>
      </c>
      <c r="I95" s="26">
        <v>1</v>
      </c>
    </row>
    <row r="96" spans="2:9" ht="16.5" thickBot="1" x14ac:dyDescent="0.3">
      <c r="B96" s="136"/>
      <c r="C96" s="78" t="s">
        <v>59</v>
      </c>
      <c r="D96" s="79">
        <f>SUM(D95)</f>
        <v>1</v>
      </c>
      <c r="E96" s="110">
        <f>SUM(E95)</f>
        <v>593195.87</v>
      </c>
      <c r="F96" s="79">
        <f>SUM(F95)</f>
        <v>100</v>
      </c>
      <c r="G96" s="79">
        <f>F95</f>
        <v>100</v>
      </c>
      <c r="H96" s="79">
        <f>SUM(H95)</f>
        <v>10000</v>
      </c>
      <c r="I96" s="80"/>
    </row>
    <row r="97" spans="2:9" ht="47.25" x14ac:dyDescent="0.25">
      <c r="B97" s="135" t="s">
        <v>94</v>
      </c>
      <c r="C97" s="31" t="s">
        <v>115</v>
      </c>
      <c r="D97" s="75">
        <v>1</v>
      </c>
      <c r="E97" s="109">
        <v>1255853.1000000001</v>
      </c>
      <c r="F97" s="125">
        <f>E97/E$98*100</f>
        <v>100</v>
      </c>
      <c r="G97" s="125"/>
      <c r="H97" s="60">
        <f t="shared" si="8"/>
        <v>10000</v>
      </c>
      <c r="I97" s="29">
        <v>1</v>
      </c>
    </row>
    <row r="98" spans="2:9" ht="16.5" thickBot="1" x14ac:dyDescent="0.3">
      <c r="B98" s="143"/>
      <c r="C98" s="65" t="s">
        <v>59</v>
      </c>
      <c r="D98" s="66">
        <f>SUM(D97)</f>
        <v>1</v>
      </c>
      <c r="E98" s="107">
        <f>SUM(E97)</f>
        <v>1255853.1000000001</v>
      </c>
      <c r="F98" s="66">
        <f>SUM(F97)</f>
        <v>100</v>
      </c>
      <c r="G98" s="66">
        <f>F97</f>
        <v>100</v>
      </c>
      <c r="H98" s="66">
        <f>SUM(H97)</f>
        <v>10000</v>
      </c>
      <c r="I98" s="77"/>
    </row>
    <row r="99" spans="2:9" ht="47.25" x14ac:dyDescent="0.25">
      <c r="B99" s="135" t="s">
        <v>95</v>
      </c>
      <c r="C99" s="31" t="s">
        <v>115</v>
      </c>
      <c r="D99" s="75">
        <v>1</v>
      </c>
      <c r="E99" s="109">
        <v>893294.15</v>
      </c>
      <c r="F99" s="28">
        <f>E99/E$101*100</f>
        <v>73.054066897796432</v>
      </c>
      <c r="G99" s="132"/>
      <c r="H99" s="60">
        <f t="shared" si="8"/>
        <v>5336.8966903077162</v>
      </c>
      <c r="I99" s="29">
        <v>1</v>
      </c>
    </row>
    <row r="100" spans="2:9" x14ac:dyDescent="0.25">
      <c r="B100" s="136"/>
      <c r="C100" s="24" t="s">
        <v>48</v>
      </c>
      <c r="D100" s="72">
        <v>1</v>
      </c>
      <c r="E100" s="108">
        <v>329490.82</v>
      </c>
      <c r="F100" s="25">
        <f>E100/E$101*100</f>
        <v>26.945933102203572</v>
      </c>
      <c r="G100" s="134"/>
      <c r="H100" s="62">
        <f t="shared" si="8"/>
        <v>726.08331074843022</v>
      </c>
      <c r="I100" s="27" t="s">
        <v>68</v>
      </c>
    </row>
    <row r="101" spans="2:9" ht="16.5" thickBot="1" x14ac:dyDescent="0.3">
      <c r="B101" s="136"/>
      <c r="C101" s="78" t="s">
        <v>59</v>
      </c>
      <c r="D101" s="79">
        <f>SUM(D99:D100)</f>
        <v>2</v>
      </c>
      <c r="E101" s="110">
        <f>SUM(E99:E100)</f>
        <v>1222784.97</v>
      </c>
      <c r="F101" s="79">
        <f>SUM(F99:F100)</f>
        <v>100</v>
      </c>
      <c r="G101" s="79">
        <f>F99+F100</f>
        <v>100</v>
      </c>
      <c r="H101" s="79">
        <f>SUM(H99:H100)</f>
        <v>6062.9800010561466</v>
      </c>
      <c r="I101" s="80"/>
    </row>
    <row r="102" spans="2:9" x14ac:dyDescent="0.25">
      <c r="B102" s="149" t="s">
        <v>96</v>
      </c>
      <c r="C102" s="40" t="s">
        <v>36</v>
      </c>
      <c r="D102" s="75">
        <v>1</v>
      </c>
      <c r="E102" s="109">
        <v>1370940.8699999999</v>
      </c>
      <c r="F102" s="28">
        <f>E102/E$104*100</f>
        <v>70.275164648471929</v>
      </c>
      <c r="G102" s="137"/>
      <c r="H102" s="60">
        <f t="shared" si="8"/>
        <v>4938.5987663698388</v>
      </c>
      <c r="I102" s="29">
        <v>1</v>
      </c>
    </row>
    <row r="103" spans="2:9" ht="47.25" x14ac:dyDescent="0.25">
      <c r="B103" s="141"/>
      <c r="C103" s="34" t="s">
        <v>115</v>
      </c>
      <c r="D103" s="72">
        <v>2</v>
      </c>
      <c r="E103" s="108">
        <v>579877.56900000002</v>
      </c>
      <c r="F103" s="25">
        <f>E103/E$104*100</f>
        <v>29.724835351528071</v>
      </c>
      <c r="G103" s="138"/>
      <c r="H103" s="62">
        <f t="shared" si="8"/>
        <v>883.56583667545294</v>
      </c>
      <c r="I103" s="27">
        <v>3</v>
      </c>
    </row>
    <row r="104" spans="2:9" ht="16.5" thickBot="1" x14ac:dyDescent="0.3">
      <c r="B104" s="142"/>
      <c r="C104" s="65" t="s">
        <v>59</v>
      </c>
      <c r="D104" s="66">
        <f>SUM(D102:D103)</f>
        <v>3</v>
      </c>
      <c r="E104" s="107">
        <f>SUM(E102:E103)</f>
        <v>1950818.4389999998</v>
      </c>
      <c r="F104" s="66">
        <f>SUM(F102:F103)</f>
        <v>100</v>
      </c>
      <c r="G104" s="66">
        <f>F103+F102</f>
        <v>100</v>
      </c>
      <c r="H104" s="66">
        <f>SUM(H102:H103)</f>
        <v>5822.1646030452921</v>
      </c>
      <c r="I104" s="77"/>
    </row>
    <row r="105" spans="2:9" ht="47.25" x14ac:dyDescent="0.25">
      <c r="B105" s="136" t="s">
        <v>97</v>
      </c>
      <c r="C105" s="36" t="s">
        <v>115</v>
      </c>
      <c r="D105" s="90">
        <v>1</v>
      </c>
      <c r="E105" s="115">
        <v>1667733.74</v>
      </c>
      <c r="F105" s="23">
        <f>E105/E$107*100</f>
        <v>56.93159275763626</v>
      </c>
      <c r="G105" s="133"/>
      <c r="H105" s="70">
        <f t="shared" si="8"/>
        <v>3241.2062539213416</v>
      </c>
      <c r="I105" s="26">
        <v>1</v>
      </c>
    </row>
    <row r="106" spans="2:9" x14ac:dyDescent="0.25">
      <c r="B106" s="136"/>
      <c r="C106" s="24" t="s">
        <v>36</v>
      </c>
      <c r="D106" s="72">
        <v>1</v>
      </c>
      <c r="E106" s="108">
        <v>1261630.5360000001</v>
      </c>
      <c r="F106" s="25">
        <f>E106/E$107*100</f>
        <v>43.06840724236374</v>
      </c>
      <c r="G106" s="134"/>
      <c r="H106" s="62">
        <f t="shared" si="8"/>
        <v>1854.8877023940895</v>
      </c>
      <c r="I106" s="27">
        <v>3</v>
      </c>
    </row>
    <row r="107" spans="2:9" ht="16.5" thickBot="1" x14ac:dyDescent="0.3">
      <c r="B107" s="136"/>
      <c r="C107" s="78" t="s">
        <v>59</v>
      </c>
      <c r="D107" s="79">
        <f>SUM(D105:D106)</f>
        <v>2</v>
      </c>
      <c r="E107" s="110">
        <f>SUM(E105:E106)</f>
        <v>2929364.2760000001</v>
      </c>
      <c r="F107" s="79">
        <f>SUM(F105:F106)</f>
        <v>100</v>
      </c>
      <c r="G107" s="79">
        <f>F106+F105</f>
        <v>100</v>
      </c>
      <c r="H107" s="79">
        <f>SUM(H105:H106)</f>
        <v>5096.0939563154316</v>
      </c>
      <c r="I107" s="80"/>
    </row>
    <row r="108" spans="2:9" ht="47.25" x14ac:dyDescent="0.25">
      <c r="B108" s="135" t="s">
        <v>98</v>
      </c>
      <c r="C108" s="31" t="s">
        <v>115</v>
      </c>
      <c r="D108" s="75">
        <v>1</v>
      </c>
      <c r="E108" s="109">
        <v>914180.05</v>
      </c>
      <c r="F108" s="28">
        <f>E108/E$109*100</f>
        <v>100</v>
      </c>
      <c r="G108" s="28"/>
      <c r="H108" s="60">
        <f t="shared" si="8"/>
        <v>10000</v>
      </c>
      <c r="I108" s="29">
        <v>1</v>
      </c>
    </row>
    <row r="109" spans="2:9" ht="16.5" thickBot="1" x14ac:dyDescent="0.3">
      <c r="B109" s="143"/>
      <c r="C109" s="65" t="s">
        <v>59</v>
      </c>
      <c r="D109" s="66">
        <f>SUM(D108)</f>
        <v>1</v>
      </c>
      <c r="E109" s="107">
        <f>SUM(E108)</f>
        <v>914180.05</v>
      </c>
      <c r="F109" s="66">
        <f>SUM(F108)</f>
        <v>100</v>
      </c>
      <c r="G109" s="66">
        <f>F108</f>
        <v>100</v>
      </c>
      <c r="H109" s="66">
        <f>SUM(H108)</f>
        <v>10000</v>
      </c>
      <c r="I109" s="77"/>
    </row>
    <row r="110" spans="2:9" ht="47.25" x14ac:dyDescent="0.25">
      <c r="B110" s="135" t="s">
        <v>99</v>
      </c>
      <c r="C110" s="31" t="s">
        <v>147</v>
      </c>
      <c r="D110" s="75">
        <v>2</v>
      </c>
      <c r="E110" s="109">
        <v>14357494.580000002</v>
      </c>
      <c r="F110" s="125">
        <f>E110/E$114*100</f>
        <v>67.928553286630816</v>
      </c>
      <c r="G110" s="132"/>
      <c r="H110" s="60">
        <f t="shared" si="8"/>
        <v>4614.2883516146421</v>
      </c>
      <c r="I110" s="29">
        <v>1</v>
      </c>
    </row>
    <row r="111" spans="2:9" x14ac:dyDescent="0.25">
      <c r="B111" s="136"/>
      <c r="C111" s="33" t="s">
        <v>36</v>
      </c>
      <c r="D111" s="72">
        <v>1</v>
      </c>
      <c r="E111" s="108">
        <v>6415441.8259999994</v>
      </c>
      <c r="F111" s="126">
        <f>E111/E$114*100</f>
        <v>30.352905899179593</v>
      </c>
      <c r="G111" s="133"/>
      <c r="H111" s="62">
        <f t="shared" si="8"/>
        <v>921.29889652445138</v>
      </c>
      <c r="I111" s="27">
        <v>3</v>
      </c>
    </row>
    <row r="112" spans="2:9" x14ac:dyDescent="0.25">
      <c r="B112" s="136"/>
      <c r="C112" s="24" t="s">
        <v>100</v>
      </c>
      <c r="D112" s="72">
        <v>1</v>
      </c>
      <c r="E112" s="108">
        <v>257920.71000000002</v>
      </c>
      <c r="F112" s="126">
        <f>E112/E$114*100</f>
        <v>1.2202811984596726</v>
      </c>
      <c r="G112" s="134"/>
      <c r="H112" s="62">
        <f t="shared" si="8"/>
        <v>1.489086203314175</v>
      </c>
      <c r="I112" s="27"/>
    </row>
    <row r="113" spans="2:9" ht="52.5" customHeight="1" x14ac:dyDescent="0.25">
      <c r="B113" s="136"/>
      <c r="C113" s="33" t="s">
        <v>148</v>
      </c>
      <c r="D113" s="72">
        <v>1</v>
      </c>
      <c r="E113" s="108">
        <v>105313</v>
      </c>
      <c r="F113" s="126">
        <f>E113/E$114*100</f>
        <v>0.49825961572990196</v>
      </c>
      <c r="G113" s="126"/>
      <c r="H113" s="62">
        <f t="shared" si="8"/>
        <v>0.24826264466730957</v>
      </c>
      <c r="I113" s="27"/>
    </row>
    <row r="114" spans="2:9" ht="16.5" thickBot="1" x14ac:dyDescent="0.3">
      <c r="B114" s="143"/>
      <c r="C114" s="65" t="s">
        <v>59</v>
      </c>
      <c r="D114" s="66">
        <f>SUM(D110:D113)</f>
        <v>5</v>
      </c>
      <c r="E114" s="107">
        <f>SUM(E110:E113)</f>
        <v>21136170.116000004</v>
      </c>
      <c r="F114" s="66">
        <f>SUM(F110:F113)</f>
        <v>99.999999999999986</v>
      </c>
      <c r="G114" s="89">
        <f>F110+F111+F112</f>
        <v>99.501740384270079</v>
      </c>
      <c r="H114" s="66">
        <f>SUM(H110:H113)</f>
        <v>5537.324596987075</v>
      </c>
      <c r="I114" s="77"/>
    </row>
    <row r="115" spans="2:9" ht="31.5" customHeight="1" x14ac:dyDescent="0.25">
      <c r="B115" s="149" t="s">
        <v>101</v>
      </c>
      <c r="C115" s="40" t="s">
        <v>36</v>
      </c>
      <c r="D115" s="88">
        <v>1</v>
      </c>
      <c r="E115" s="102">
        <v>99044.157000000007</v>
      </c>
      <c r="F115" s="28">
        <f>E115/E$118*100</f>
        <v>51.785331288058941</v>
      </c>
      <c r="G115" s="150"/>
      <c r="H115" s="88">
        <f>F115*F115</f>
        <v>2681.7205366140165</v>
      </c>
      <c r="I115" s="29">
        <v>1</v>
      </c>
    </row>
    <row r="116" spans="2:9" ht="32.25" customHeight="1" x14ac:dyDescent="0.25">
      <c r="B116" s="141"/>
      <c r="C116" s="24" t="s">
        <v>49</v>
      </c>
      <c r="D116" s="87" t="s">
        <v>106</v>
      </c>
      <c r="E116" s="122">
        <v>84389.62</v>
      </c>
      <c r="F116" s="25">
        <f t="shared" ref="F116:F117" si="11">E116/E$118*100</f>
        <v>44.123192738905374</v>
      </c>
      <c r="G116" s="151"/>
      <c r="H116" s="87">
        <f t="shared" ref="H116:H117" si="12">F116*F116</f>
        <v>1946.8561374745918</v>
      </c>
      <c r="I116" s="27">
        <v>3</v>
      </c>
    </row>
    <row r="117" spans="2:9" ht="37.5" customHeight="1" x14ac:dyDescent="0.25">
      <c r="B117" s="141"/>
      <c r="C117" s="34" t="s">
        <v>144</v>
      </c>
      <c r="D117" s="72" t="s">
        <v>106</v>
      </c>
      <c r="E117" s="103">
        <v>7825.32</v>
      </c>
      <c r="F117" s="25">
        <f t="shared" si="11"/>
        <v>4.0914759730356769</v>
      </c>
      <c r="G117" s="50"/>
      <c r="H117" s="87">
        <f t="shared" si="12"/>
        <v>16.740175637928239</v>
      </c>
      <c r="I117" s="49"/>
    </row>
    <row r="118" spans="2:9" ht="16.5" thickBot="1" x14ac:dyDescent="0.3">
      <c r="B118" s="142"/>
      <c r="C118" s="99" t="s">
        <v>59</v>
      </c>
      <c r="D118" s="66">
        <f>SUM(D115:D117)</f>
        <v>1</v>
      </c>
      <c r="E118" s="107">
        <f>SUM(E115:E117)</f>
        <v>191259.09700000001</v>
      </c>
      <c r="F118" s="66">
        <f>SUM(F115:F117)</f>
        <v>99.999999999999986</v>
      </c>
      <c r="G118" s="66">
        <f>F115+F116</f>
        <v>95.908524026964315</v>
      </c>
      <c r="H118" s="66">
        <f>SUM(H115:H117)</f>
        <v>4645.3168497265369</v>
      </c>
      <c r="I118" s="77"/>
    </row>
    <row r="119" spans="2:9" ht="47.25" x14ac:dyDescent="0.25">
      <c r="B119" s="140" t="s">
        <v>102</v>
      </c>
      <c r="C119" s="36" t="s">
        <v>123</v>
      </c>
      <c r="D119" s="90">
        <v>1</v>
      </c>
      <c r="E119" s="102">
        <v>813787.34</v>
      </c>
      <c r="F119" s="23">
        <f>E119/E$124*100</f>
        <v>76.534597859298685</v>
      </c>
      <c r="G119" s="133"/>
      <c r="H119" s="70">
        <f t="shared" si="8"/>
        <v>5857.5446694845668</v>
      </c>
      <c r="I119" s="26">
        <v>1</v>
      </c>
    </row>
    <row r="120" spans="2:9" x14ac:dyDescent="0.25">
      <c r="B120" s="141"/>
      <c r="C120" s="24" t="s">
        <v>50</v>
      </c>
      <c r="D120" s="72">
        <v>1</v>
      </c>
      <c r="E120" s="122">
        <v>201618.27000000002</v>
      </c>
      <c r="F120" s="25">
        <f>E120/E$124*100</f>
        <v>18.961677648533467</v>
      </c>
      <c r="G120" s="134"/>
      <c r="H120" s="62">
        <f t="shared" si="8"/>
        <v>359.54521924689368</v>
      </c>
      <c r="I120" s="27">
        <v>3</v>
      </c>
    </row>
    <row r="121" spans="2:9" ht="31.5" x14ac:dyDescent="0.25">
      <c r="B121" s="141"/>
      <c r="C121" s="24" t="s">
        <v>51</v>
      </c>
      <c r="D121" s="72">
        <v>1</v>
      </c>
      <c r="E121" s="103">
        <v>32669.705999999998</v>
      </c>
      <c r="F121" s="25">
        <f>E121/E$124*100</f>
        <v>3.0725014853284853</v>
      </c>
      <c r="G121" s="25"/>
      <c r="H121" s="62">
        <f t="shared" si="8"/>
        <v>9.4402653773457477</v>
      </c>
      <c r="I121" s="27"/>
    </row>
    <row r="122" spans="2:9" x14ac:dyDescent="0.25">
      <c r="B122" s="141"/>
      <c r="C122" s="24" t="s">
        <v>52</v>
      </c>
      <c r="D122" s="72">
        <v>1</v>
      </c>
      <c r="E122" s="123">
        <v>8993</v>
      </c>
      <c r="F122" s="25">
        <f>E122/E$124*100</f>
        <v>0.84576842710366207</v>
      </c>
      <c r="G122" s="53"/>
      <c r="H122" s="62">
        <f t="shared" si="8"/>
        <v>0.71532423228540254</v>
      </c>
      <c r="I122" s="27"/>
    </row>
    <row r="123" spans="2:9" ht="31.5" x14ac:dyDescent="0.25">
      <c r="B123" s="141"/>
      <c r="C123" s="24" t="s">
        <v>139</v>
      </c>
      <c r="D123" s="72">
        <v>1</v>
      </c>
      <c r="E123" s="103">
        <v>6225.1</v>
      </c>
      <c r="F123" s="25">
        <f>E123/E$124*100</f>
        <v>0.58545457973568416</v>
      </c>
      <c r="G123" s="53"/>
      <c r="H123" s="62">
        <f t="shared" si="8"/>
        <v>0.34275706493348657</v>
      </c>
      <c r="I123" s="27"/>
    </row>
    <row r="124" spans="2:9" ht="16.5" thickBot="1" x14ac:dyDescent="0.3">
      <c r="B124" s="142"/>
      <c r="C124" s="65" t="s">
        <v>59</v>
      </c>
      <c r="D124" s="66">
        <f>SUM(D119:D123)</f>
        <v>5</v>
      </c>
      <c r="E124" s="107">
        <f>SUM(E119:E123)</f>
        <v>1063293.4160000002</v>
      </c>
      <c r="F124" s="66">
        <f>SUM(F119:F123)</f>
        <v>99.999999999999986</v>
      </c>
      <c r="G124" s="66">
        <f>F119+F120</f>
        <v>95.496275507832152</v>
      </c>
      <c r="H124" s="66">
        <f>SUM(H119:H123)</f>
        <v>6227.5882354060259</v>
      </c>
      <c r="I124" s="77"/>
    </row>
    <row r="125" spans="2:9" ht="53.45" customHeight="1" x14ac:dyDescent="0.25">
      <c r="B125" s="135" t="s">
        <v>103</v>
      </c>
      <c r="C125" s="31" t="s">
        <v>115</v>
      </c>
      <c r="D125" s="75">
        <v>1</v>
      </c>
      <c r="E125" s="109">
        <v>415935.61</v>
      </c>
      <c r="F125" s="28">
        <f>E125/E$126*100</f>
        <v>100</v>
      </c>
      <c r="G125" s="28"/>
      <c r="H125" s="60">
        <f t="shared" si="8"/>
        <v>10000</v>
      </c>
      <c r="I125" s="29">
        <v>1</v>
      </c>
    </row>
    <row r="126" spans="2:9" ht="19.149999999999999" customHeight="1" thickBot="1" x14ac:dyDescent="0.3">
      <c r="B126" s="143"/>
      <c r="C126" s="65" t="s">
        <v>59</v>
      </c>
      <c r="D126" s="66">
        <f>SUM(D125)</f>
        <v>1</v>
      </c>
      <c r="E126" s="107">
        <f>SUM(E125)</f>
        <v>415935.61</v>
      </c>
      <c r="F126" s="66">
        <f>SUM(F125)</f>
        <v>100</v>
      </c>
      <c r="G126" s="66">
        <f>F125</f>
        <v>100</v>
      </c>
      <c r="H126" s="66">
        <f>SUM(H125)</f>
        <v>10000</v>
      </c>
      <c r="I126" s="77"/>
    </row>
    <row r="127" spans="2:9" ht="16.5" thickBot="1" x14ac:dyDescent="0.3">
      <c r="B127" s="144" t="s">
        <v>60</v>
      </c>
      <c r="C127" s="145"/>
      <c r="D127" s="100">
        <f>SUMIF(C5:C126,"итого:",D5:D126)</f>
        <v>186</v>
      </c>
      <c r="E127" s="146">
        <f>SUMIF(C5:C126,"итого:",E5:E126)</f>
        <v>340811250.04500008</v>
      </c>
      <c r="F127" s="146"/>
      <c r="G127" s="146"/>
      <c r="H127" s="146"/>
      <c r="I127" s="147"/>
    </row>
    <row r="128" spans="2:9" ht="57.75" customHeight="1" x14ac:dyDescent="0.25">
      <c r="B128" s="148" t="s">
        <v>126</v>
      </c>
      <c r="C128" s="148"/>
      <c r="D128" s="148"/>
      <c r="E128" s="148"/>
      <c r="F128" s="148"/>
      <c r="G128" s="148"/>
      <c r="H128" s="148"/>
      <c r="I128" s="148"/>
    </row>
    <row r="129" spans="2:9" ht="40.5" customHeight="1" x14ac:dyDescent="0.25">
      <c r="B129" s="139" t="s">
        <v>127</v>
      </c>
      <c r="C129" s="139"/>
      <c r="D129" s="139"/>
      <c r="E129" s="139"/>
      <c r="F129" s="139"/>
      <c r="G129" s="139"/>
      <c r="H129" s="139"/>
      <c r="I129" s="139"/>
    </row>
    <row r="130" spans="2:9" x14ac:dyDescent="0.25">
      <c r="B130" s="101"/>
      <c r="C130" s="71"/>
      <c r="D130" s="73"/>
      <c r="E130" s="76"/>
      <c r="F130" s="71"/>
      <c r="G130" s="73"/>
      <c r="H130" s="71"/>
      <c r="I130" s="73"/>
    </row>
  </sheetData>
  <autoFilter ref="B4:I129"/>
  <mergeCells count="57">
    <mergeCell ref="B1:I1"/>
    <mergeCell ref="B2:I2"/>
    <mergeCell ref="B3:I3"/>
    <mergeCell ref="G30:G31"/>
    <mergeCell ref="G33:G35"/>
    <mergeCell ref="B5:B17"/>
    <mergeCell ref="B21:B22"/>
    <mergeCell ref="G5:G7"/>
    <mergeCell ref="B26:B27"/>
    <mergeCell ref="B30:B32"/>
    <mergeCell ref="B33:B39"/>
    <mergeCell ref="B18:B20"/>
    <mergeCell ref="B23:B25"/>
    <mergeCell ref="G23:G24"/>
    <mergeCell ref="B43:B44"/>
    <mergeCell ref="B45:B48"/>
    <mergeCell ref="B28:B29"/>
    <mergeCell ref="G75:G76"/>
    <mergeCell ref="G72:G73"/>
    <mergeCell ref="G45:G46"/>
    <mergeCell ref="B40:B42"/>
    <mergeCell ref="B75:B77"/>
    <mergeCell ref="G64:G65"/>
    <mergeCell ref="B61:B63"/>
    <mergeCell ref="B64:B66"/>
    <mergeCell ref="G49:G51"/>
    <mergeCell ref="B59:B60"/>
    <mergeCell ref="B49:B56"/>
    <mergeCell ref="B57:B58"/>
    <mergeCell ref="B67:B69"/>
    <mergeCell ref="B70:B71"/>
    <mergeCell ref="B72:B74"/>
    <mergeCell ref="G105:G106"/>
    <mergeCell ref="G110:G112"/>
    <mergeCell ref="B128:I128"/>
    <mergeCell ref="B115:B118"/>
    <mergeCell ref="G115:G116"/>
    <mergeCell ref="B105:B107"/>
    <mergeCell ref="B108:B109"/>
    <mergeCell ref="B110:B114"/>
    <mergeCell ref="B78:B87"/>
    <mergeCell ref="B88:B90"/>
    <mergeCell ref="B91:B94"/>
    <mergeCell ref="B97:B98"/>
    <mergeCell ref="G102:G103"/>
    <mergeCell ref="B102:B104"/>
    <mergeCell ref="B129:I129"/>
    <mergeCell ref="B119:B124"/>
    <mergeCell ref="B125:B126"/>
    <mergeCell ref="B127:C127"/>
    <mergeCell ref="E127:I127"/>
    <mergeCell ref="G119:G120"/>
    <mergeCell ref="G91:G93"/>
    <mergeCell ref="G99:G100"/>
    <mergeCell ref="B99:B101"/>
    <mergeCell ref="B95:B96"/>
    <mergeCell ref="G78:G79"/>
  </mergeCells>
  <printOptions horizontalCentered="1"/>
  <pageMargins left="0.19685039370078741" right="1.2065625" top="0.55687500000000001" bottom="0.49781249999999999" header="0.31496062992125984" footer="0.31496062992125984"/>
  <pageSetup paperSize="9" scale="80" fitToHeight="15" orientation="landscape" r:id="rId1"/>
  <headerFooter>
    <oddHeader>&amp;R&amp;"Times New Roman,полужирный"&amp;12Приложение 4</oddHeader>
    <oddFooter>&amp;C&amp;"Times New Roman,обычный"Страница  &amp;P из &amp;N</oddFooter>
  </headerFooter>
  <rowBreaks count="6" manualBreakCount="6">
    <brk id="25" min="1" max="8" man="1"/>
    <brk id="44" min="1" max="8" man="1"/>
    <brk id="63" min="1" max="8" man="1"/>
    <brk id="77" min="1" max="8" man="1"/>
    <brk id="98" min="1" max="8" man="1"/>
    <brk id="114" min="1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200"/>
  <sheetViews>
    <sheetView workbookViewId="0"/>
  </sheetViews>
  <sheetFormatPr defaultColWidth="9.140625" defaultRowHeight="15" x14ac:dyDescent="0.25"/>
  <cols>
    <col min="1" max="1" width="61.28515625" style="5" customWidth="1"/>
    <col min="2" max="2" width="43.28515625" style="4" customWidth="1"/>
    <col min="3" max="3" width="15.28515625" style="4" customWidth="1"/>
    <col min="4" max="16384" width="9.140625" style="4"/>
  </cols>
  <sheetData>
    <row r="1" spans="1:4" ht="57.75" thickBot="1" x14ac:dyDescent="0.3">
      <c r="A1" s="3" t="s">
        <v>53</v>
      </c>
      <c r="B1" s="2" t="s">
        <v>54</v>
      </c>
      <c r="C1" s="2" t="s">
        <v>117</v>
      </c>
      <c r="D1" s="2" t="s">
        <v>118</v>
      </c>
    </row>
    <row r="2" spans="1:4" ht="48" thickBot="1" x14ac:dyDescent="0.3">
      <c r="A2" s="37" t="s">
        <v>2</v>
      </c>
      <c r="B2" s="31" t="s">
        <v>115</v>
      </c>
      <c r="C2" s="28">
        <v>81.220265399097855</v>
      </c>
      <c r="D2" s="29">
        <v>1</v>
      </c>
    </row>
    <row r="3" spans="1:4" ht="15.75" x14ac:dyDescent="0.25">
      <c r="A3" s="37" t="s">
        <v>2</v>
      </c>
      <c r="B3" s="24" t="s">
        <v>36</v>
      </c>
      <c r="C3" s="25">
        <v>10.919113149840459</v>
      </c>
      <c r="D3" s="27">
        <v>3</v>
      </c>
    </row>
    <row r="4" spans="1:4" ht="47.25" x14ac:dyDescent="0.25">
      <c r="A4" s="39" t="s">
        <v>70</v>
      </c>
      <c r="B4" s="36" t="s">
        <v>115</v>
      </c>
      <c r="C4" s="23">
        <v>100</v>
      </c>
      <c r="D4" s="26">
        <v>1</v>
      </c>
    </row>
    <row r="5" spans="1:4" ht="16.5" thickBot="1" x14ac:dyDescent="0.3">
      <c r="A5" s="39" t="s">
        <v>72</v>
      </c>
      <c r="B5" s="24" t="s">
        <v>36</v>
      </c>
      <c r="C5" s="25">
        <v>100</v>
      </c>
      <c r="D5" s="30">
        <v>1</v>
      </c>
    </row>
    <row r="6" spans="1:4" ht="48" thickBot="1" x14ac:dyDescent="0.3">
      <c r="A6" s="38" t="s">
        <v>74</v>
      </c>
      <c r="B6" s="31" t="s">
        <v>115</v>
      </c>
      <c r="C6" s="28">
        <v>100</v>
      </c>
      <c r="D6" s="29">
        <v>1</v>
      </c>
    </row>
    <row r="7" spans="1:4" ht="48" thickBot="1" x14ac:dyDescent="0.3">
      <c r="A7" s="38" t="s">
        <v>73</v>
      </c>
      <c r="B7" s="31" t="s">
        <v>115</v>
      </c>
      <c r="C7" s="28">
        <v>100</v>
      </c>
      <c r="D7" s="29">
        <v>1</v>
      </c>
    </row>
    <row r="8" spans="1:4" ht="63.75" thickBot="1" x14ac:dyDescent="0.3">
      <c r="A8" s="37" t="s">
        <v>75</v>
      </c>
      <c r="B8" s="31" t="s">
        <v>104</v>
      </c>
      <c r="C8" s="28">
        <v>88.151431013404931</v>
      </c>
      <c r="D8" s="29">
        <v>1</v>
      </c>
    </row>
    <row r="9" spans="1:4" ht="16.5" thickBot="1" x14ac:dyDescent="0.3">
      <c r="A9" s="37" t="s">
        <v>75</v>
      </c>
      <c r="B9" s="35" t="s">
        <v>39</v>
      </c>
      <c r="C9" s="25">
        <v>11.796324552936083</v>
      </c>
      <c r="D9" s="27" t="s">
        <v>68</v>
      </c>
    </row>
    <row r="10" spans="1:4" ht="63.75" thickBot="1" x14ac:dyDescent="0.3">
      <c r="A10" s="38" t="s">
        <v>76</v>
      </c>
      <c r="B10" s="31" t="s">
        <v>104</v>
      </c>
      <c r="C10" s="28">
        <v>69.592706434507917</v>
      </c>
      <c r="D10" s="29">
        <v>1</v>
      </c>
    </row>
    <row r="11" spans="1:4" ht="16.5" thickBot="1" x14ac:dyDescent="0.3">
      <c r="A11" s="38" t="s">
        <v>76</v>
      </c>
      <c r="B11" s="32" t="s">
        <v>36</v>
      </c>
      <c r="C11" s="25">
        <v>19.458918853146365</v>
      </c>
      <c r="D11" s="27">
        <v>3</v>
      </c>
    </row>
    <row r="12" spans="1:4" ht="16.5" thickBot="1" x14ac:dyDescent="0.3">
      <c r="A12" s="37" t="s">
        <v>77</v>
      </c>
      <c r="B12" s="40" t="s">
        <v>36</v>
      </c>
      <c r="C12" s="28">
        <v>68.931082296578992</v>
      </c>
      <c r="D12" s="29">
        <v>1</v>
      </c>
    </row>
    <row r="13" spans="1:4" ht="32.25" thickBot="1" x14ac:dyDescent="0.3">
      <c r="A13" s="37" t="s">
        <v>77</v>
      </c>
      <c r="B13" s="34" t="s">
        <v>116</v>
      </c>
      <c r="C13" s="25">
        <v>31.068917703421011</v>
      </c>
      <c r="D13" s="27">
        <v>3</v>
      </c>
    </row>
    <row r="14" spans="1:4" ht="63.75" thickBot="1" x14ac:dyDescent="0.3">
      <c r="A14" s="38" t="s">
        <v>78</v>
      </c>
      <c r="B14" s="31" t="s">
        <v>104</v>
      </c>
      <c r="C14" s="28">
        <v>99.649692843986728</v>
      </c>
      <c r="D14" s="29">
        <v>1</v>
      </c>
    </row>
    <row r="15" spans="1:4" ht="63.75" thickBot="1" x14ac:dyDescent="0.3">
      <c r="A15" s="37" t="s">
        <v>79</v>
      </c>
      <c r="B15" s="31" t="s">
        <v>104</v>
      </c>
      <c r="C15" s="28">
        <v>70.166879452785963</v>
      </c>
      <c r="D15" s="29">
        <v>1</v>
      </c>
    </row>
    <row r="16" spans="1:4" ht="16.5" thickBot="1" x14ac:dyDescent="0.3">
      <c r="A16" s="37" t="s">
        <v>79</v>
      </c>
      <c r="B16" s="35" t="s">
        <v>36</v>
      </c>
      <c r="C16" s="25">
        <v>29.046183297144641</v>
      </c>
      <c r="D16" s="27">
        <v>3</v>
      </c>
    </row>
    <row r="17" spans="1:4" ht="63.75" thickBot="1" x14ac:dyDescent="0.3">
      <c r="A17" s="38" t="s">
        <v>80</v>
      </c>
      <c r="B17" s="31" t="s">
        <v>104</v>
      </c>
      <c r="C17" s="28">
        <v>55.887592414317766</v>
      </c>
      <c r="D17" s="29">
        <v>1</v>
      </c>
    </row>
    <row r="18" spans="1:4" ht="16.5" thickBot="1" x14ac:dyDescent="0.3">
      <c r="A18" s="38" t="s">
        <v>80</v>
      </c>
      <c r="B18" s="32" t="s">
        <v>36</v>
      </c>
      <c r="C18" s="25">
        <v>30.295181994914088</v>
      </c>
      <c r="D18" s="27">
        <v>3</v>
      </c>
    </row>
    <row r="19" spans="1:4" ht="16.5" thickBot="1" x14ac:dyDescent="0.3">
      <c r="A19" s="38" t="s">
        <v>80</v>
      </c>
      <c r="B19" s="32" t="s">
        <v>37</v>
      </c>
      <c r="C19" s="25">
        <v>10.696196407477498</v>
      </c>
      <c r="D19" s="27">
        <v>3</v>
      </c>
    </row>
    <row r="20" spans="1:4" ht="63" x14ac:dyDescent="0.25">
      <c r="A20" s="38" t="s">
        <v>81</v>
      </c>
      <c r="B20" s="31" t="s">
        <v>104</v>
      </c>
      <c r="C20" s="28">
        <v>97.172785002281401</v>
      </c>
      <c r="D20" s="29">
        <v>1</v>
      </c>
    </row>
    <row r="21" spans="1:4" ht="63.75" thickBot="1" x14ac:dyDescent="0.3">
      <c r="A21" s="39" t="s">
        <v>82</v>
      </c>
      <c r="B21" s="36" t="s">
        <v>104</v>
      </c>
      <c r="C21" s="23">
        <v>100</v>
      </c>
      <c r="D21" s="26">
        <v>1</v>
      </c>
    </row>
    <row r="22" spans="1:4" ht="63.75" thickBot="1" x14ac:dyDescent="0.3">
      <c r="A22" s="38" t="s">
        <v>83</v>
      </c>
      <c r="B22" s="31" t="s">
        <v>104</v>
      </c>
      <c r="C22" s="28">
        <v>93.856209710568478</v>
      </c>
      <c r="D22" s="29">
        <v>1</v>
      </c>
    </row>
    <row r="23" spans="1:4" ht="63.75" thickBot="1" x14ac:dyDescent="0.3">
      <c r="A23" s="38" t="s">
        <v>84</v>
      </c>
      <c r="B23" s="31" t="s">
        <v>104</v>
      </c>
      <c r="C23" s="28">
        <v>68.252233931419298</v>
      </c>
      <c r="D23" s="29">
        <v>1</v>
      </c>
    </row>
    <row r="24" spans="1:4" ht="16.5" thickBot="1" x14ac:dyDescent="0.3">
      <c r="A24" s="38" t="s">
        <v>84</v>
      </c>
      <c r="B24" s="34" t="s">
        <v>69</v>
      </c>
      <c r="C24" s="25">
        <v>31.747766068580692</v>
      </c>
      <c r="D24" s="27">
        <v>3</v>
      </c>
    </row>
    <row r="25" spans="1:4" ht="63.75" thickBot="1" x14ac:dyDescent="0.3">
      <c r="A25" s="38" t="s">
        <v>85</v>
      </c>
      <c r="B25" s="31" t="s">
        <v>104</v>
      </c>
      <c r="C25" s="28">
        <v>97.127750149871005</v>
      </c>
      <c r="D25" s="29">
        <v>1</v>
      </c>
    </row>
    <row r="26" spans="1:4" ht="63.75" thickBot="1" x14ac:dyDescent="0.3">
      <c r="A26" s="38" t="s">
        <v>86</v>
      </c>
      <c r="B26" s="31" t="s">
        <v>104</v>
      </c>
      <c r="C26" s="28">
        <v>100</v>
      </c>
      <c r="D26" s="29">
        <v>1</v>
      </c>
    </row>
    <row r="27" spans="1:4" ht="63.75" thickBot="1" x14ac:dyDescent="0.3">
      <c r="A27" s="38" t="s">
        <v>87</v>
      </c>
      <c r="B27" s="31" t="s">
        <v>104</v>
      </c>
      <c r="C27" s="28">
        <v>84.233958254880221</v>
      </c>
      <c r="D27" s="29">
        <v>1</v>
      </c>
    </row>
    <row r="28" spans="1:4" ht="16.5" thickBot="1" x14ac:dyDescent="0.3">
      <c r="A28" s="38" t="s">
        <v>87</v>
      </c>
      <c r="B28" s="24" t="s">
        <v>36</v>
      </c>
      <c r="C28" s="25">
        <v>15.766041745119788</v>
      </c>
      <c r="D28" s="27">
        <v>3</v>
      </c>
    </row>
    <row r="29" spans="1:4" ht="63.75" thickBot="1" x14ac:dyDescent="0.3">
      <c r="A29" s="38" t="s">
        <v>88</v>
      </c>
      <c r="B29" s="31" t="s">
        <v>104</v>
      </c>
      <c r="C29" s="28">
        <v>66.535462353701718</v>
      </c>
      <c r="D29" s="29">
        <v>1</v>
      </c>
    </row>
    <row r="30" spans="1:4" ht="16.5" thickBot="1" x14ac:dyDescent="0.3">
      <c r="A30" s="38" t="s">
        <v>88</v>
      </c>
      <c r="B30" s="24" t="s">
        <v>36</v>
      </c>
      <c r="C30" s="25">
        <v>33.464537646298268</v>
      </c>
      <c r="D30" s="27">
        <v>3</v>
      </c>
    </row>
    <row r="31" spans="1:4" ht="16.5" thickBot="1" x14ac:dyDescent="0.3">
      <c r="A31" s="37" t="s">
        <v>89</v>
      </c>
      <c r="B31" s="31" t="s">
        <v>36</v>
      </c>
      <c r="C31" s="28">
        <v>48.200065422121504</v>
      </c>
      <c r="D31" s="29">
        <v>1</v>
      </c>
    </row>
    <row r="32" spans="1:4" ht="63" x14ac:dyDescent="0.25">
      <c r="A32" s="37" t="s">
        <v>89</v>
      </c>
      <c r="B32" s="34" t="s">
        <v>104</v>
      </c>
      <c r="C32" s="25">
        <v>43.358805092901662</v>
      </c>
      <c r="D32" s="27">
        <v>3</v>
      </c>
    </row>
    <row r="33" spans="1:4" ht="63.75" thickBot="1" x14ac:dyDescent="0.3">
      <c r="A33" s="39" t="s">
        <v>91</v>
      </c>
      <c r="B33" s="36" t="s">
        <v>104</v>
      </c>
      <c r="C33" s="23">
        <v>99.663143417303417</v>
      </c>
      <c r="D33" s="26">
        <v>1</v>
      </c>
    </row>
    <row r="34" spans="1:4" ht="16.5" thickBot="1" x14ac:dyDescent="0.3">
      <c r="A34" s="37" t="s">
        <v>92</v>
      </c>
      <c r="B34" s="40" t="s">
        <v>36</v>
      </c>
      <c r="C34" s="28">
        <v>52.043603539360248</v>
      </c>
      <c r="D34" s="29">
        <v>1</v>
      </c>
    </row>
    <row r="35" spans="1:4" ht="63.75" thickBot="1" x14ac:dyDescent="0.3">
      <c r="A35" s="37" t="s">
        <v>92</v>
      </c>
      <c r="B35" s="34" t="s">
        <v>104</v>
      </c>
      <c r="C35" s="25">
        <v>24.39476025120101</v>
      </c>
      <c r="D35" s="27">
        <v>3</v>
      </c>
    </row>
    <row r="36" spans="1:4" ht="15.75" x14ac:dyDescent="0.25">
      <c r="A36" s="37" t="s">
        <v>92</v>
      </c>
      <c r="B36" s="24" t="s">
        <v>47</v>
      </c>
      <c r="C36" s="25">
        <v>23.561636209438749</v>
      </c>
      <c r="D36" s="27" t="s">
        <v>67</v>
      </c>
    </row>
    <row r="37" spans="1:4" ht="63.75" thickBot="1" x14ac:dyDescent="0.3">
      <c r="A37" s="39" t="s">
        <v>93</v>
      </c>
      <c r="B37" s="36" t="s">
        <v>104</v>
      </c>
      <c r="C37" s="23">
        <v>100</v>
      </c>
      <c r="D37" s="26">
        <v>1</v>
      </c>
    </row>
    <row r="38" spans="1:4" ht="63.75" thickBot="1" x14ac:dyDescent="0.3">
      <c r="A38" s="38" t="s">
        <v>94</v>
      </c>
      <c r="B38" s="31" t="s">
        <v>104</v>
      </c>
      <c r="C38" s="28">
        <v>100</v>
      </c>
      <c r="D38" s="29">
        <v>1</v>
      </c>
    </row>
    <row r="39" spans="1:4" ht="63.75" thickBot="1" x14ac:dyDescent="0.3">
      <c r="A39" s="38" t="s">
        <v>95</v>
      </c>
      <c r="B39" s="31" t="s">
        <v>104</v>
      </c>
      <c r="C39" s="28">
        <v>79.117194770664511</v>
      </c>
      <c r="D39" s="29">
        <v>1</v>
      </c>
    </row>
    <row r="40" spans="1:4" ht="16.5" thickBot="1" x14ac:dyDescent="0.3">
      <c r="A40" s="38" t="s">
        <v>95</v>
      </c>
      <c r="B40" s="24" t="s">
        <v>48</v>
      </c>
      <c r="C40" s="25">
        <v>20.882805229335503</v>
      </c>
      <c r="D40" s="27" t="s">
        <v>68</v>
      </c>
    </row>
    <row r="41" spans="1:4" ht="16.5" thickBot="1" x14ac:dyDescent="0.3">
      <c r="A41" s="37" t="s">
        <v>96</v>
      </c>
      <c r="B41" s="40" t="s">
        <v>36</v>
      </c>
      <c r="C41" s="28">
        <v>52.598797449318802</v>
      </c>
      <c r="D41" s="29">
        <v>1</v>
      </c>
    </row>
    <row r="42" spans="1:4" ht="63" x14ac:dyDescent="0.25">
      <c r="A42" s="37" t="s">
        <v>96</v>
      </c>
      <c r="B42" s="34" t="s">
        <v>104</v>
      </c>
      <c r="C42" s="25">
        <v>47.401202550681198</v>
      </c>
      <c r="D42" s="27">
        <v>3</v>
      </c>
    </row>
    <row r="43" spans="1:4" ht="63" x14ac:dyDescent="0.25">
      <c r="A43" s="39" t="s">
        <v>97</v>
      </c>
      <c r="B43" s="36" t="s">
        <v>104</v>
      </c>
      <c r="C43" s="23">
        <v>63.710346622553452</v>
      </c>
      <c r="D43" s="26">
        <v>1</v>
      </c>
    </row>
    <row r="44" spans="1:4" ht="16.5" thickBot="1" x14ac:dyDescent="0.3">
      <c r="A44" s="39" t="s">
        <v>97</v>
      </c>
      <c r="B44" s="24" t="s">
        <v>36</v>
      </c>
      <c r="C44" s="25">
        <v>36.289653377446555</v>
      </c>
      <c r="D44" s="27">
        <v>3</v>
      </c>
    </row>
    <row r="45" spans="1:4" ht="63.75" thickBot="1" x14ac:dyDescent="0.3">
      <c r="A45" s="38" t="s">
        <v>98</v>
      </c>
      <c r="B45" s="31" t="s">
        <v>104</v>
      </c>
      <c r="C45" s="28">
        <v>100</v>
      </c>
      <c r="D45" s="29">
        <v>1</v>
      </c>
    </row>
    <row r="46" spans="1:4" ht="63.75" thickBot="1" x14ac:dyDescent="0.3">
      <c r="A46" s="38" t="s">
        <v>99</v>
      </c>
      <c r="B46" s="31" t="s">
        <v>104</v>
      </c>
      <c r="C46" s="28">
        <v>66.773749872374495</v>
      </c>
      <c r="D46" s="29">
        <v>1</v>
      </c>
    </row>
    <row r="47" spans="1:4" ht="16.5" thickBot="1" x14ac:dyDescent="0.3">
      <c r="A47" s="38" t="s">
        <v>99</v>
      </c>
      <c r="B47" s="33" t="s">
        <v>100</v>
      </c>
      <c r="C47" s="25">
        <v>22.091807180453571</v>
      </c>
      <c r="D47" s="27" t="s">
        <v>68</v>
      </c>
    </row>
    <row r="48" spans="1:4" ht="16.5" thickBot="1" x14ac:dyDescent="0.3">
      <c r="A48" s="38" t="s">
        <v>101</v>
      </c>
      <c r="B48" s="31" t="s">
        <v>49</v>
      </c>
      <c r="C48" s="28">
        <v>100</v>
      </c>
      <c r="D48" s="29">
        <v>1</v>
      </c>
    </row>
    <row r="49" spans="1:4" ht="63.75" thickBot="1" x14ac:dyDescent="0.3">
      <c r="A49" s="37" t="s">
        <v>102</v>
      </c>
      <c r="B49" s="31" t="s">
        <v>104</v>
      </c>
      <c r="C49" s="28">
        <v>80.319734307302653</v>
      </c>
      <c r="D49" s="29">
        <v>1</v>
      </c>
    </row>
    <row r="50" spans="1:4" ht="16.5" thickBot="1" x14ac:dyDescent="0.3">
      <c r="A50" s="37" t="s">
        <v>102</v>
      </c>
      <c r="B50" s="24" t="s">
        <v>111</v>
      </c>
      <c r="C50" s="25">
        <v>9.0157856271054317</v>
      </c>
      <c r="D50" s="27" t="s">
        <v>68</v>
      </c>
    </row>
    <row r="51" spans="1:4" ht="63" x14ac:dyDescent="0.25">
      <c r="A51" s="38" t="s">
        <v>103</v>
      </c>
      <c r="B51" s="31" t="s">
        <v>104</v>
      </c>
      <c r="C51" s="28">
        <v>100</v>
      </c>
      <c r="D51" s="29">
        <v>1</v>
      </c>
    </row>
    <row r="52" spans="1:4" x14ac:dyDescent="0.25">
      <c r="A52" s="4"/>
    </row>
    <row r="53" spans="1:4" x14ac:dyDescent="0.25">
      <c r="A53" s="4"/>
    </row>
    <row r="54" spans="1:4" x14ac:dyDescent="0.25">
      <c r="A54" s="4"/>
    </row>
    <row r="55" spans="1:4" x14ac:dyDescent="0.25">
      <c r="A55" s="4"/>
    </row>
    <row r="56" spans="1:4" x14ac:dyDescent="0.25">
      <c r="A56" s="4"/>
    </row>
    <row r="57" spans="1:4" x14ac:dyDescent="0.25">
      <c r="A57" s="4"/>
    </row>
    <row r="58" spans="1:4" x14ac:dyDescent="0.25">
      <c r="A58" s="4"/>
    </row>
    <row r="59" spans="1:4" x14ac:dyDescent="0.25">
      <c r="A59" s="4"/>
    </row>
    <row r="60" spans="1:4" x14ac:dyDescent="0.25">
      <c r="A60" s="4"/>
    </row>
    <row r="61" spans="1:4" x14ac:dyDescent="0.25">
      <c r="A61" s="4"/>
    </row>
    <row r="62" spans="1:4" x14ac:dyDescent="0.25">
      <c r="A62" s="4"/>
    </row>
    <row r="63" spans="1:4" x14ac:dyDescent="0.25">
      <c r="A63" s="4"/>
    </row>
    <row r="64" spans="1:4" x14ac:dyDescent="0.25">
      <c r="A64" s="4"/>
    </row>
    <row r="65" spans="1:1" x14ac:dyDescent="0.25">
      <c r="A65" s="4"/>
    </row>
    <row r="66" spans="1:1" x14ac:dyDescent="0.25">
      <c r="A66" s="4"/>
    </row>
    <row r="67" spans="1:1" x14ac:dyDescent="0.25">
      <c r="A67" s="4"/>
    </row>
    <row r="68" spans="1:1" x14ac:dyDescent="0.25">
      <c r="A68" s="4"/>
    </row>
    <row r="69" spans="1:1" x14ac:dyDescent="0.25">
      <c r="A69" s="4"/>
    </row>
    <row r="70" spans="1:1" x14ac:dyDescent="0.25">
      <c r="A70" s="4"/>
    </row>
    <row r="71" spans="1:1" x14ac:dyDescent="0.25">
      <c r="A71" s="4"/>
    </row>
    <row r="72" spans="1:1" x14ac:dyDescent="0.25">
      <c r="A72" s="4"/>
    </row>
    <row r="73" spans="1:1" x14ac:dyDescent="0.25">
      <c r="A73" s="4"/>
    </row>
    <row r="74" spans="1:1" x14ac:dyDescent="0.25">
      <c r="A74" s="4"/>
    </row>
    <row r="75" spans="1:1" x14ac:dyDescent="0.25">
      <c r="A75" s="4"/>
    </row>
    <row r="76" spans="1:1" x14ac:dyDescent="0.25">
      <c r="A76" s="4"/>
    </row>
    <row r="77" spans="1:1" x14ac:dyDescent="0.25">
      <c r="A77" s="4"/>
    </row>
    <row r="78" spans="1:1" x14ac:dyDescent="0.25">
      <c r="A78" s="4"/>
    </row>
    <row r="79" spans="1:1" x14ac:dyDescent="0.25">
      <c r="A79" s="4"/>
    </row>
    <row r="80" spans="1:1" x14ac:dyDescent="0.25">
      <c r="A80" s="4"/>
    </row>
    <row r="81" spans="1:1" x14ac:dyDescent="0.25">
      <c r="A81" s="4"/>
    </row>
    <row r="82" spans="1:1" x14ac:dyDescent="0.25">
      <c r="A82" s="4"/>
    </row>
    <row r="83" spans="1:1" x14ac:dyDescent="0.25">
      <c r="A83" s="4"/>
    </row>
    <row r="84" spans="1:1" x14ac:dyDescent="0.25">
      <c r="A84" s="4"/>
    </row>
    <row r="85" spans="1:1" x14ac:dyDescent="0.25">
      <c r="A85" s="4"/>
    </row>
    <row r="86" spans="1:1" x14ac:dyDescent="0.25">
      <c r="A86" s="4"/>
    </row>
    <row r="87" spans="1:1" x14ac:dyDescent="0.25">
      <c r="A87" s="4"/>
    </row>
    <row r="88" spans="1:1" x14ac:dyDescent="0.25">
      <c r="A88" s="4"/>
    </row>
    <row r="89" spans="1:1" x14ac:dyDescent="0.25">
      <c r="A89" s="4"/>
    </row>
    <row r="90" spans="1:1" x14ac:dyDescent="0.25">
      <c r="A90" s="4"/>
    </row>
    <row r="91" spans="1:1" x14ac:dyDescent="0.25">
      <c r="A91" s="4"/>
    </row>
    <row r="92" spans="1:1" x14ac:dyDescent="0.25">
      <c r="A92" s="4"/>
    </row>
    <row r="93" spans="1:1" x14ac:dyDescent="0.25">
      <c r="A93" s="4"/>
    </row>
    <row r="94" spans="1:1" x14ac:dyDescent="0.25">
      <c r="A94" s="4"/>
    </row>
    <row r="95" spans="1:1" x14ac:dyDescent="0.25">
      <c r="A95" s="4"/>
    </row>
    <row r="96" spans="1:1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4"/>
    </row>
    <row r="119" spans="1:1" x14ac:dyDescent="0.25">
      <c r="A119" s="4"/>
    </row>
    <row r="120" spans="1:1" x14ac:dyDescent="0.25">
      <c r="A120" s="4"/>
    </row>
    <row r="121" spans="1:1" x14ac:dyDescent="0.25">
      <c r="A121" s="4"/>
    </row>
    <row r="122" spans="1:1" x14ac:dyDescent="0.25">
      <c r="A122" s="4"/>
    </row>
    <row r="123" spans="1:1" x14ac:dyDescent="0.25">
      <c r="A123" s="4"/>
    </row>
    <row r="124" spans="1:1" x14ac:dyDescent="0.25">
      <c r="A124" s="4"/>
    </row>
    <row r="125" spans="1:1" x14ac:dyDescent="0.25">
      <c r="A125" s="4"/>
    </row>
    <row r="126" spans="1:1" x14ac:dyDescent="0.25">
      <c r="A126" s="4"/>
    </row>
    <row r="127" spans="1:1" x14ac:dyDescent="0.25">
      <c r="A127" s="4"/>
    </row>
    <row r="128" spans="1:1" x14ac:dyDescent="0.25">
      <c r="A128" s="4"/>
    </row>
    <row r="129" spans="1:1" x14ac:dyDescent="0.25">
      <c r="A129" s="4"/>
    </row>
    <row r="130" spans="1:1" x14ac:dyDescent="0.25">
      <c r="A130" s="4"/>
    </row>
    <row r="131" spans="1:1" x14ac:dyDescent="0.25">
      <c r="A131" s="4"/>
    </row>
    <row r="132" spans="1:1" x14ac:dyDescent="0.25">
      <c r="A132" s="4"/>
    </row>
    <row r="133" spans="1:1" x14ac:dyDescent="0.25">
      <c r="A133" s="4"/>
    </row>
    <row r="134" spans="1:1" x14ac:dyDescent="0.25">
      <c r="A134" s="4"/>
    </row>
    <row r="135" spans="1:1" x14ac:dyDescent="0.25">
      <c r="A135" s="4"/>
    </row>
    <row r="136" spans="1:1" x14ac:dyDescent="0.25">
      <c r="A136" s="4"/>
    </row>
    <row r="137" spans="1:1" x14ac:dyDescent="0.25">
      <c r="A137" s="4"/>
    </row>
    <row r="138" spans="1:1" x14ac:dyDescent="0.25">
      <c r="A138" s="4"/>
    </row>
    <row r="139" spans="1:1" x14ac:dyDescent="0.25">
      <c r="A139" s="4"/>
    </row>
    <row r="140" spans="1:1" x14ac:dyDescent="0.25">
      <c r="A140" s="4"/>
    </row>
    <row r="141" spans="1:1" x14ac:dyDescent="0.25">
      <c r="A141" s="4"/>
    </row>
    <row r="142" spans="1:1" x14ac:dyDescent="0.25">
      <c r="A142" s="4"/>
    </row>
    <row r="143" spans="1:1" x14ac:dyDescent="0.25">
      <c r="A143" s="4"/>
    </row>
    <row r="144" spans="1:1" x14ac:dyDescent="0.25">
      <c r="A144" s="4"/>
    </row>
    <row r="145" spans="1:1" x14ac:dyDescent="0.25">
      <c r="A145" s="4"/>
    </row>
    <row r="146" spans="1:1" x14ac:dyDescent="0.25">
      <c r="A146" s="4"/>
    </row>
    <row r="147" spans="1:1" x14ac:dyDescent="0.25">
      <c r="A147" s="4"/>
    </row>
    <row r="148" spans="1:1" x14ac:dyDescent="0.25">
      <c r="A148" s="4"/>
    </row>
    <row r="149" spans="1:1" x14ac:dyDescent="0.25">
      <c r="A149" s="4"/>
    </row>
    <row r="150" spans="1:1" x14ac:dyDescent="0.25">
      <c r="A150" s="4"/>
    </row>
    <row r="151" spans="1:1" x14ac:dyDescent="0.25">
      <c r="A151" s="4"/>
    </row>
    <row r="152" spans="1:1" x14ac:dyDescent="0.25">
      <c r="A152" s="4"/>
    </row>
    <row r="153" spans="1:1" x14ac:dyDescent="0.25">
      <c r="A153" s="4"/>
    </row>
    <row r="154" spans="1:1" x14ac:dyDescent="0.25">
      <c r="A154" s="4"/>
    </row>
    <row r="155" spans="1:1" x14ac:dyDescent="0.25">
      <c r="A155" s="4"/>
    </row>
    <row r="156" spans="1:1" x14ac:dyDescent="0.25">
      <c r="A156" s="4"/>
    </row>
    <row r="157" spans="1:1" x14ac:dyDescent="0.25">
      <c r="A157" s="4"/>
    </row>
    <row r="158" spans="1:1" x14ac:dyDescent="0.25">
      <c r="A158" s="4"/>
    </row>
    <row r="159" spans="1:1" x14ac:dyDescent="0.25">
      <c r="A159" s="4"/>
    </row>
    <row r="160" spans="1:1" x14ac:dyDescent="0.25">
      <c r="A160" s="4"/>
    </row>
    <row r="161" spans="1:1" x14ac:dyDescent="0.25">
      <c r="A161" s="4"/>
    </row>
    <row r="162" spans="1:1" x14ac:dyDescent="0.25">
      <c r="A162" s="4"/>
    </row>
    <row r="163" spans="1:1" x14ac:dyDescent="0.25">
      <c r="A163" s="4"/>
    </row>
    <row r="164" spans="1:1" x14ac:dyDescent="0.25">
      <c r="A164" s="4"/>
    </row>
    <row r="165" spans="1:1" x14ac:dyDescent="0.25">
      <c r="A165" s="4"/>
    </row>
    <row r="166" spans="1:1" x14ac:dyDescent="0.25">
      <c r="A166" s="4"/>
    </row>
    <row r="167" spans="1:1" x14ac:dyDescent="0.25">
      <c r="A167" s="4"/>
    </row>
    <row r="168" spans="1:1" x14ac:dyDescent="0.25">
      <c r="A168" s="4"/>
    </row>
    <row r="169" spans="1:1" x14ac:dyDescent="0.25">
      <c r="A169" s="4"/>
    </row>
    <row r="170" spans="1:1" x14ac:dyDescent="0.25">
      <c r="A170" s="4"/>
    </row>
    <row r="171" spans="1:1" x14ac:dyDescent="0.25">
      <c r="A171" s="4"/>
    </row>
    <row r="172" spans="1:1" x14ac:dyDescent="0.25">
      <c r="A172" s="4"/>
    </row>
    <row r="173" spans="1:1" x14ac:dyDescent="0.25">
      <c r="A173" s="4"/>
    </row>
    <row r="174" spans="1:1" x14ac:dyDescent="0.25">
      <c r="A174" s="4"/>
    </row>
    <row r="175" spans="1:1" x14ac:dyDescent="0.25">
      <c r="A175" s="4"/>
    </row>
    <row r="176" spans="1:1" x14ac:dyDescent="0.25">
      <c r="A176" s="4"/>
    </row>
    <row r="177" spans="1:1" x14ac:dyDescent="0.25">
      <c r="A177" s="4"/>
    </row>
    <row r="178" spans="1:1" x14ac:dyDescent="0.25">
      <c r="A178" s="4"/>
    </row>
    <row r="179" spans="1:1" x14ac:dyDescent="0.25">
      <c r="A179" s="4"/>
    </row>
    <row r="180" spans="1:1" x14ac:dyDescent="0.25">
      <c r="A180" s="4"/>
    </row>
    <row r="181" spans="1:1" x14ac:dyDescent="0.25">
      <c r="A181" s="4"/>
    </row>
    <row r="182" spans="1:1" x14ac:dyDescent="0.25">
      <c r="A182" s="4"/>
    </row>
    <row r="183" spans="1:1" x14ac:dyDescent="0.25">
      <c r="A183" s="4"/>
    </row>
    <row r="184" spans="1:1" x14ac:dyDescent="0.25">
      <c r="A184" s="4"/>
    </row>
    <row r="185" spans="1:1" x14ac:dyDescent="0.25">
      <c r="A185" s="4"/>
    </row>
    <row r="186" spans="1:1" x14ac:dyDescent="0.25">
      <c r="A186" s="4"/>
    </row>
    <row r="187" spans="1:1" x14ac:dyDescent="0.25">
      <c r="A187" s="4"/>
    </row>
    <row r="188" spans="1:1" x14ac:dyDescent="0.25">
      <c r="A188" s="4"/>
    </row>
    <row r="189" spans="1:1" x14ac:dyDescent="0.25">
      <c r="A189" s="4"/>
    </row>
    <row r="190" spans="1:1" x14ac:dyDescent="0.25">
      <c r="A190" s="4"/>
    </row>
    <row r="191" spans="1:1" x14ac:dyDescent="0.25">
      <c r="A191" s="4"/>
    </row>
    <row r="192" spans="1:1" x14ac:dyDescent="0.25">
      <c r="A192" s="4"/>
    </row>
    <row r="193" spans="1:1" x14ac:dyDescent="0.25">
      <c r="A193" s="4"/>
    </row>
    <row r="194" spans="1:1" x14ac:dyDescent="0.25">
      <c r="A194" s="4"/>
    </row>
    <row r="195" spans="1:1" x14ac:dyDescent="0.25">
      <c r="A195" s="4"/>
    </row>
    <row r="196" spans="1:1" x14ac:dyDescent="0.25">
      <c r="A196" s="4"/>
    </row>
    <row r="197" spans="1:1" x14ac:dyDescent="0.25">
      <c r="A197" s="4"/>
    </row>
    <row r="198" spans="1:1" x14ac:dyDescent="0.25">
      <c r="A198" s="4"/>
    </row>
    <row r="199" spans="1:1" x14ac:dyDescent="0.25">
      <c r="A199" s="4"/>
    </row>
    <row r="200" spans="1:1" x14ac:dyDescent="0.25">
      <c r="A200" s="4"/>
    </row>
  </sheetData>
  <autoFilter ref="A1:B19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90"/>
  <sheetViews>
    <sheetView workbookViewId="0">
      <selection activeCell="A4" sqref="A4"/>
    </sheetView>
  </sheetViews>
  <sheetFormatPr defaultRowHeight="15" x14ac:dyDescent="0.25"/>
  <cols>
    <col min="1" max="1" width="29.85546875" style="6" customWidth="1"/>
    <col min="2" max="2" width="8.140625" customWidth="1"/>
    <col min="3" max="3" width="39.42578125" style="6" customWidth="1"/>
    <col min="4" max="4" width="11.5703125" customWidth="1"/>
    <col min="5" max="5" width="3" customWidth="1"/>
    <col min="6" max="7" width="4.140625" customWidth="1"/>
    <col min="8" max="8" width="7.42578125" customWidth="1"/>
  </cols>
  <sheetData>
    <row r="1" spans="1:4" ht="60" x14ac:dyDescent="0.25">
      <c r="A1" s="7" t="s">
        <v>118</v>
      </c>
      <c r="B1" s="8" t="s">
        <v>120</v>
      </c>
    </row>
    <row r="3" spans="1:4" ht="105" x14ac:dyDescent="0.25">
      <c r="A3" s="7" t="s">
        <v>65</v>
      </c>
      <c r="C3" s="7" t="s">
        <v>65</v>
      </c>
      <c r="D3" s="8" t="s">
        <v>119</v>
      </c>
    </row>
    <row r="4" spans="1:4" x14ac:dyDescent="0.25">
      <c r="A4" s="12" t="s">
        <v>69</v>
      </c>
      <c r="C4" s="9" t="s">
        <v>68</v>
      </c>
      <c r="D4" s="10"/>
    </row>
    <row r="5" spans="1:4" x14ac:dyDescent="0.25">
      <c r="A5" s="11" t="s">
        <v>84</v>
      </c>
      <c r="C5" s="12" t="s">
        <v>48</v>
      </c>
      <c r="D5" s="10">
        <v>1</v>
      </c>
    </row>
    <row r="6" spans="1:4" x14ac:dyDescent="0.25">
      <c r="A6" s="12" t="s">
        <v>36</v>
      </c>
      <c r="C6" s="11" t="s">
        <v>95</v>
      </c>
      <c r="D6" s="10">
        <v>1</v>
      </c>
    </row>
    <row r="7" spans="1:4" x14ac:dyDescent="0.25">
      <c r="A7" s="11" t="s">
        <v>2</v>
      </c>
      <c r="C7" s="12" t="s">
        <v>39</v>
      </c>
      <c r="D7" s="10">
        <v>1</v>
      </c>
    </row>
    <row r="8" spans="1:4" x14ac:dyDescent="0.25">
      <c r="A8" s="11" t="s">
        <v>72</v>
      </c>
      <c r="C8" s="11" t="s">
        <v>75</v>
      </c>
      <c r="D8" s="10">
        <v>1</v>
      </c>
    </row>
    <row r="9" spans="1:4" x14ac:dyDescent="0.25">
      <c r="A9" s="11" t="s">
        <v>76</v>
      </c>
      <c r="C9" s="12" t="s">
        <v>100</v>
      </c>
      <c r="D9" s="10">
        <v>1</v>
      </c>
    </row>
    <row r="10" spans="1:4" x14ac:dyDescent="0.25">
      <c r="A10" s="11" t="s">
        <v>77</v>
      </c>
      <c r="C10" s="11" t="s">
        <v>99</v>
      </c>
      <c r="D10" s="10">
        <v>1</v>
      </c>
    </row>
    <row r="11" spans="1:4" x14ac:dyDescent="0.25">
      <c r="A11" s="11" t="s">
        <v>79</v>
      </c>
      <c r="C11" s="12" t="s">
        <v>111</v>
      </c>
      <c r="D11" s="10">
        <v>1</v>
      </c>
    </row>
    <row r="12" spans="1:4" x14ac:dyDescent="0.25">
      <c r="A12" s="11" t="s">
        <v>80</v>
      </c>
      <c r="C12" s="11" t="s">
        <v>102</v>
      </c>
      <c r="D12" s="10">
        <v>1</v>
      </c>
    </row>
    <row r="13" spans="1:4" x14ac:dyDescent="0.25">
      <c r="A13" s="11" t="s">
        <v>87</v>
      </c>
      <c r="C13" s="9" t="s">
        <v>67</v>
      </c>
      <c r="D13" s="10"/>
    </row>
    <row r="14" spans="1:4" x14ac:dyDescent="0.25">
      <c r="A14" s="11" t="s">
        <v>88</v>
      </c>
      <c r="C14" s="12" t="s">
        <v>47</v>
      </c>
      <c r="D14" s="10">
        <v>1</v>
      </c>
    </row>
    <row r="15" spans="1:4" x14ac:dyDescent="0.25">
      <c r="A15" s="11" t="s">
        <v>89</v>
      </c>
      <c r="C15" s="11" t="s">
        <v>92</v>
      </c>
      <c r="D15" s="10">
        <v>1</v>
      </c>
    </row>
    <row r="16" spans="1:4" x14ac:dyDescent="0.25">
      <c r="A16" s="11" t="s">
        <v>92</v>
      </c>
      <c r="C16" s="9" t="s">
        <v>63</v>
      </c>
      <c r="D16" s="10"/>
    </row>
    <row r="17" spans="1:4" x14ac:dyDescent="0.25">
      <c r="A17" s="11" t="s">
        <v>96</v>
      </c>
      <c r="C17" s="12" t="s">
        <v>63</v>
      </c>
      <c r="D17" s="10"/>
    </row>
    <row r="18" spans="1:4" x14ac:dyDescent="0.25">
      <c r="A18" s="11" t="s">
        <v>97</v>
      </c>
      <c r="C18" s="11" t="s">
        <v>63</v>
      </c>
      <c r="D18" s="10"/>
    </row>
    <row r="19" spans="1:4" ht="30" x14ac:dyDescent="0.25">
      <c r="A19" s="12" t="s">
        <v>49</v>
      </c>
      <c r="C19" s="9" t="s">
        <v>61</v>
      </c>
      <c r="D19" s="10">
        <v>5</v>
      </c>
    </row>
    <row r="20" spans="1:4" x14ac:dyDescent="0.25">
      <c r="A20" s="11" t="s">
        <v>101</v>
      </c>
      <c r="C20"/>
    </row>
    <row r="21" spans="1:4" x14ac:dyDescent="0.25">
      <c r="A21" s="12" t="s">
        <v>37</v>
      </c>
      <c r="C21"/>
    </row>
    <row r="22" spans="1:4" x14ac:dyDescent="0.25">
      <c r="A22" s="11" t="s">
        <v>80</v>
      </c>
      <c r="C22"/>
    </row>
    <row r="23" spans="1:4" ht="60" x14ac:dyDescent="0.25">
      <c r="A23" s="12" t="s">
        <v>115</v>
      </c>
      <c r="C23"/>
    </row>
    <row r="24" spans="1:4" x14ac:dyDescent="0.25">
      <c r="A24" s="11" t="s">
        <v>2</v>
      </c>
      <c r="C24"/>
    </row>
    <row r="25" spans="1:4" ht="30" x14ac:dyDescent="0.25">
      <c r="A25" s="11" t="s">
        <v>70</v>
      </c>
      <c r="C25"/>
    </row>
    <row r="26" spans="1:4" x14ac:dyDescent="0.25">
      <c r="A26" s="11" t="s">
        <v>73</v>
      </c>
      <c r="C26"/>
    </row>
    <row r="27" spans="1:4" x14ac:dyDescent="0.25">
      <c r="A27" s="11" t="s">
        <v>74</v>
      </c>
      <c r="C27"/>
    </row>
    <row r="28" spans="1:4" ht="60" x14ac:dyDescent="0.25">
      <c r="A28" s="12" t="s">
        <v>104</v>
      </c>
      <c r="C28"/>
    </row>
    <row r="29" spans="1:4" x14ac:dyDescent="0.25">
      <c r="A29" s="11" t="s">
        <v>75</v>
      </c>
      <c r="C29"/>
    </row>
    <row r="30" spans="1:4" x14ac:dyDescent="0.25">
      <c r="A30" s="11" t="s">
        <v>76</v>
      </c>
      <c r="C30"/>
    </row>
    <row r="31" spans="1:4" x14ac:dyDescent="0.25">
      <c r="A31" s="11" t="s">
        <v>78</v>
      </c>
      <c r="C31"/>
    </row>
    <row r="32" spans="1:4" x14ac:dyDescent="0.25">
      <c r="A32" s="11" t="s">
        <v>79</v>
      </c>
      <c r="C32"/>
    </row>
    <row r="33" spans="1:3" x14ac:dyDescent="0.25">
      <c r="A33" s="11" t="s">
        <v>80</v>
      </c>
      <c r="C33"/>
    </row>
    <row r="34" spans="1:3" x14ac:dyDescent="0.25">
      <c r="A34" s="11" t="s">
        <v>81</v>
      </c>
      <c r="C34"/>
    </row>
    <row r="35" spans="1:3" x14ac:dyDescent="0.25">
      <c r="A35" s="11" t="s">
        <v>82</v>
      </c>
      <c r="C35"/>
    </row>
    <row r="36" spans="1:3" x14ac:dyDescent="0.25">
      <c r="A36" s="11" t="s">
        <v>83</v>
      </c>
      <c r="C36"/>
    </row>
    <row r="37" spans="1:3" x14ac:dyDescent="0.25">
      <c r="A37" s="11" t="s">
        <v>84</v>
      </c>
      <c r="C37"/>
    </row>
    <row r="38" spans="1:3" x14ac:dyDescent="0.25">
      <c r="A38" s="11" t="s">
        <v>85</v>
      </c>
      <c r="C38"/>
    </row>
    <row r="39" spans="1:3" x14ac:dyDescent="0.25">
      <c r="A39" s="11" t="s">
        <v>86</v>
      </c>
      <c r="C39"/>
    </row>
    <row r="40" spans="1:3" x14ac:dyDescent="0.25">
      <c r="A40" s="11" t="s">
        <v>87</v>
      </c>
      <c r="C40"/>
    </row>
    <row r="41" spans="1:3" x14ac:dyDescent="0.25">
      <c r="A41" s="11" t="s">
        <v>88</v>
      </c>
      <c r="C41"/>
    </row>
    <row r="42" spans="1:3" x14ac:dyDescent="0.25">
      <c r="A42" s="11" t="s">
        <v>89</v>
      </c>
      <c r="C42"/>
    </row>
    <row r="43" spans="1:3" x14ac:dyDescent="0.25">
      <c r="A43" s="11" t="s">
        <v>91</v>
      </c>
      <c r="C43"/>
    </row>
    <row r="44" spans="1:3" x14ac:dyDescent="0.25">
      <c r="A44" s="11" t="s">
        <v>92</v>
      </c>
      <c r="C44"/>
    </row>
    <row r="45" spans="1:3" x14ac:dyDescent="0.25">
      <c r="A45" s="11" t="s">
        <v>93</v>
      </c>
      <c r="C45"/>
    </row>
    <row r="46" spans="1:3" x14ac:dyDescent="0.25">
      <c r="A46" s="11" t="s">
        <v>94</v>
      </c>
      <c r="C46"/>
    </row>
    <row r="47" spans="1:3" x14ac:dyDescent="0.25">
      <c r="A47" s="11" t="s">
        <v>95</v>
      </c>
      <c r="C47"/>
    </row>
    <row r="48" spans="1:3" x14ac:dyDescent="0.25">
      <c r="A48" s="11" t="s">
        <v>96</v>
      </c>
      <c r="C48"/>
    </row>
    <row r="49" spans="1:3" x14ac:dyDescent="0.25">
      <c r="A49" s="11" t="s">
        <v>97</v>
      </c>
      <c r="C49"/>
    </row>
    <row r="50" spans="1:3" x14ac:dyDescent="0.25">
      <c r="A50" s="11" t="s">
        <v>98</v>
      </c>
      <c r="C50"/>
    </row>
    <row r="51" spans="1:3" x14ac:dyDescent="0.25">
      <c r="A51" s="11" t="s">
        <v>99</v>
      </c>
      <c r="C51"/>
    </row>
    <row r="52" spans="1:3" x14ac:dyDescent="0.25">
      <c r="A52" s="11" t="s">
        <v>102</v>
      </c>
      <c r="C52"/>
    </row>
    <row r="53" spans="1:3" x14ac:dyDescent="0.25">
      <c r="A53" s="11" t="s">
        <v>103</v>
      </c>
      <c r="C53"/>
    </row>
    <row r="54" spans="1:3" ht="30" x14ac:dyDescent="0.25">
      <c r="A54" s="12" t="s">
        <v>116</v>
      </c>
      <c r="C54"/>
    </row>
    <row r="55" spans="1:3" x14ac:dyDescent="0.25">
      <c r="A55" s="11" t="s">
        <v>77</v>
      </c>
      <c r="C55"/>
    </row>
    <row r="56" spans="1:3" x14ac:dyDescent="0.25">
      <c r="A56" s="9" t="s">
        <v>61</v>
      </c>
      <c r="C56"/>
    </row>
    <row r="57" spans="1:3" x14ac:dyDescent="0.25">
      <c r="A57"/>
      <c r="C57"/>
    </row>
    <row r="58" spans="1:3" x14ac:dyDescent="0.25">
      <c r="A58"/>
      <c r="C58"/>
    </row>
    <row r="59" spans="1:3" x14ac:dyDescent="0.25">
      <c r="A59"/>
      <c r="C59"/>
    </row>
    <row r="60" spans="1:3" x14ac:dyDescent="0.25">
      <c r="A60"/>
      <c r="C60"/>
    </row>
    <row r="61" spans="1:3" x14ac:dyDescent="0.25">
      <c r="A61"/>
      <c r="C61"/>
    </row>
    <row r="62" spans="1:3" x14ac:dyDescent="0.25">
      <c r="A62"/>
      <c r="C62"/>
    </row>
    <row r="63" spans="1:3" x14ac:dyDescent="0.25">
      <c r="A63"/>
      <c r="C63"/>
    </row>
    <row r="64" spans="1:3" x14ac:dyDescent="0.25">
      <c r="A64"/>
      <c r="C64"/>
    </row>
    <row r="65" spans="1:3" x14ac:dyDescent="0.25">
      <c r="A65"/>
      <c r="C65"/>
    </row>
    <row r="66" spans="1:3" x14ac:dyDescent="0.25">
      <c r="A66"/>
      <c r="C66"/>
    </row>
    <row r="67" spans="1:3" x14ac:dyDescent="0.25">
      <c r="A67"/>
      <c r="C67"/>
    </row>
    <row r="68" spans="1:3" x14ac:dyDescent="0.25">
      <c r="A68"/>
      <c r="C68"/>
    </row>
    <row r="69" spans="1:3" x14ac:dyDescent="0.25">
      <c r="A69"/>
      <c r="C69"/>
    </row>
    <row r="70" spans="1:3" x14ac:dyDescent="0.25">
      <c r="A70"/>
      <c r="C70"/>
    </row>
    <row r="71" spans="1:3" x14ac:dyDescent="0.25">
      <c r="A71"/>
      <c r="C71"/>
    </row>
    <row r="72" spans="1:3" x14ac:dyDescent="0.25">
      <c r="A72"/>
      <c r="C72"/>
    </row>
    <row r="73" spans="1:3" x14ac:dyDescent="0.25">
      <c r="A73"/>
      <c r="C73"/>
    </row>
    <row r="74" spans="1:3" x14ac:dyDescent="0.25">
      <c r="A74"/>
      <c r="C74"/>
    </row>
    <row r="75" spans="1:3" x14ac:dyDescent="0.25">
      <c r="A75"/>
      <c r="C75"/>
    </row>
    <row r="76" spans="1:3" x14ac:dyDescent="0.25">
      <c r="A76"/>
      <c r="C76"/>
    </row>
    <row r="77" spans="1:3" x14ac:dyDescent="0.25">
      <c r="A77"/>
      <c r="C77"/>
    </row>
    <row r="78" spans="1:3" x14ac:dyDescent="0.25">
      <c r="A78"/>
      <c r="C78"/>
    </row>
    <row r="79" spans="1:3" x14ac:dyDescent="0.25">
      <c r="A79"/>
      <c r="C79"/>
    </row>
    <row r="80" spans="1:3" x14ac:dyDescent="0.25">
      <c r="A80"/>
      <c r="C80"/>
    </row>
    <row r="81" spans="1:3" x14ac:dyDescent="0.25">
      <c r="A81"/>
      <c r="C81"/>
    </row>
    <row r="82" spans="1:3" x14ac:dyDescent="0.25">
      <c r="A82"/>
      <c r="C82"/>
    </row>
    <row r="83" spans="1:3" x14ac:dyDescent="0.25">
      <c r="A83"/>
      <c r="C83"/>
    </row>
    <row r="84" spans="1:3" x14ac:dyDescent="0.25">
      <c r="A84"/>
      <c r="C84"/>
    </row>
    <row r="85" spans="1:3" x14ac:dyDescent="0.25">
      <c r="A85"/>
      <c r="C85"/>
    </row>
    <row r="86" spans="1:3" x14ac:dyDescent="0.25">
      <c r="A86"/>
      <c r="C86"/>
    </row>
    <row r="87" spans="1:3" x14ac:dyDescent="0.25">
      <c r="A87"/>
      <c r="C87"/>
    </row>
    <row r="88" spans="1:3" x14ac:dyDescent="0.25">
      <c r="A88"/>
      <c r="C88"/>
    </row>
    <row r="89" spans="1:3" x14ac:dyDescent="0.25">
      <c r="A89"/>
      <c r="C89"/>
    </row>
    <row r="90" spans="1:3" x14ac:dyDescent="0.25">
      <c r="A90"/>
      <c r="C90"/>
    </row>
  </sheetData>
  <pageMargins left="0.7" right="0.7" top="0.75" bottom="0.75" header="0.3" footer="0.3"/>
  <pageSetup paperSize="9" scale="81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info</vt:lpstr>
      <vt:lpstr>ДТ</vt:lpstr>
      <vt:lpstr>ДП</vt:lpstr>
      <vt:lpstr>ДП свод</vt:lpstr>
      <vt:lpstr>info!Заголовки_для_печати</vt:lpstr>
      <vt:lpstr>ДТ!Заголовки_для_печати</vt:lpstr>
      <vt:lpstr>info!Область_печати</vt:lpstr>
      <vt:lpstr>ДТ!Область_печати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</dc:creator>
  <cp:lastModifiedBy>Егорова</cp:lastModifiedBy>
  <cp:lastPrinted>2021-05-31T09:16:22Z</cp:lastPrinted>
  <dcterms:created xsi:type="dcterms:W3CDTF">2017-07-25T10:34:36Z</dcterms:created>
  <dcterms:modified xsi:type="dcterms:W3CDTF">2021-07-06T10:01:04Z</dcterms:modified>
</cp:coreProperties>
</file>